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23bfs.cii.rc.u-fukui.ac.jp\home\staff\t-mazda\Downloads\"/>
    </mc:Choice>
  </mc:AlternateContent>
  <xr:revisionPtr revIDLastSave="0" documentId="8_{FBD140D0-8BDD-46FE-A1E5-5EA997D593C3}" xr6:coauthVersionLast="36" xr6:coauthVersionMax="36" xr10:uidLastSave="{00000000-0000-0000-0000-000000000000}"/>
  <bookViews>
    <workbookView xWindow="0" yWindow="0" windowWidth="28800" windowHeight="13935" xr2:uid="{D11A4F0C-30E5-4FC7-8468-56BAF7F2F9C1}"/>
  </bookViews>
  <sheets>
    <sheet name="20230711_3276181_demo-kinok" sheetId="2" r:id="rId1"/>
    <sheet name="Sheet1" sheetId="1" r:id="rId2"/>
  </sheets>
  <definedNames>
    <definedName name="_xlnm._FilterDatabase" localSheetId="0" hidden="1">'20230711_3276181_demo-kinok'!$A$5:$BC$125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</calcChain>
</file>

<file path=xl/sharedStrings.xml><?xml version="1.0" encoding="utf-8"?>
<sst xmlns="http://schemas.openxmlformats.org/spreadsheetml/2006/main" count="727" uniqueCount="549">
  <si>
    <t>https://ebookcentral.proquest.com/lib/univfukui-ebooks/detail.action?docID=30260163</t>
  </si>
  <si>
    <t>Thieme Medical Publishers, Incorporated</t>
  </si>
  <si>
    <t>Unger, Robin;Shapiro, Ronald</t>
  </si>
  <si>
    <t>Hair Transplantation</t>
  </si>
  <si>
    <t>皮膚科学</t>
  </si>
  <si>
    <t>https://ebookcentral.proquest.com/lib/univfukui-ebooks/detail.action?docID=30208301</t>
  </si>
  <si>
    <t>聴覚学要説（第５版）</t>
  </si>
  <si>
    <t>Gelfand, Stanley A.;Calandruccio, Lauren</t>
  </si>
  <si>
    <t>Essentials of Audiology</t>
  </si>
  <si>
    <t>その他のリハビリテーション</t>
  </si>
  <si>
    <t>https://ebookcentral.proquest.com/lib/univfukui-ebooks/detail.action?docID=7268729</t>
  </si>
  <si>
    <t>John Wiley &amp; Sons, Incorporated</t>
  </si>
  <si>
    <t>APLS小児救急実践アプローチ（第７版）</t>
  </si>
  <si>
    <t>Advanced Life Support Group (ALSG);Smith, Stephanie</t>
  </si>
  <si>
    <t>Advanced Paediatric Life Support : A Practical Approach to Emergencies</t>
  </si>
  <si>
    <t>小児科学・新生児学</t>
  </si>
  <si>
    <t>https://ebookcentral.proquest.com/lib/univfukui-ebooks/detail.action?docID=7268701</t>
  </si>
  <si>
    <t>Wolters Kluwer Health</t>
  </si>
  <si>
    <t>ミル＆スタンバーグ診断外科病理学（第７版・全２巻）</t>
  </si>
  <si>
    <t>Longacre, Teri A.</t>
  </si>
  <si>
    <t>Mills and Sternberg's Diagnostic Surgical Pathology : .</t>
  </si>
  <si>
    <t>病理学</t>
  </si>
  <si>
    <t>https://ebookcentral.proquest.com/lib/univfukui-ebooks/detail.action?docID=7268698</t>
  </si>
  <si>
    <t>医学臨床研究デザイン（第５版）</t>
  </si>
  <si>
    <t>Browner, Warren S.;Newman, Thomas B.;Cummings, Steven R.;Grady, Deborah G.</t>
  </si>
  <si>
    <t>Designing Clinical Research</t>
  </si>
  <si>
    <t>医学一般</t>
  </si>
  <si>
    <t>https://ebookcentral.proquest.com/lib/univfukui-ebooks/detail.action?docID=7251972</t>
  </si>
  <si>
    <t>Elsevier</t>
  </si>
  <si>
    <t>整形外科用語マニュアル（第９版）</t>
  </si>
  <si>
    <t>Nelson, Fred R. T.;Blauvelt, Carolyn Taliaferro</t>
  </si>
  <si>
    <t>A Manual of Orthopaedic Terminology : A Manual of Orthopaedic Terminology, E-Book</t>
  </si>
  <si>
    <t>整形・形成外科</t>
  </si>
  <si>
    <t>https://ebookcentral.proquest.com/lib/univfukui-ebooks/detail.action?docID=7242547</t>
  </si>
  <si>
    <t>画像診断：筋骨格系－非外傷性疾患（第３版）</t>
  </si>
  <si>
    <t>Davis, Kirkland W.;Blankenbaker, Donna G.;Bernard, Stephanie</t>
  </si>
  <si>
    <t>Diagnostic Imaging: Musculoskeletal Non-Traumatic Disease - E-Book : Diagnostic Imaging: Musculoskeletal Non-Traumatic Disease - E-Book</t>
  </si>
  <si>
    <t>放射線医学・画像診断</t>
  </si>
  <si>
    <t>https://ebookcentral.proquest.com/lib/univfukui-ebooks/detail.action?docID=7242543</t>
  </si>
  <si>
    <t>Mosby</t>
  </si>
  <si>
    <t>Skidmore-Roth, Linda</t>
  </si>
  <si>
    <t>Mosby's 2024 Nursing Drug Reference - E-Book : Mosby's 2024 Nursing Drug Reference - E-Book</t>
  </si>
  <si>
    <t>その他看護学</t>
  </si>
  <si>
    <t>https://ebookcentral.proquest.com/lib/univfukui-ebooks/detail.action?docID=7242534</t>
  </si>
  <si>
    <t>看護診断ガイド（第７版）</t>
  </si>
  <si>
    <t>Martinez-Kratz, Marina Reyna;Makic, Mary Beth Flynn</t>
  </si>
  <si>
    <t>Ackley and Ladwig's Guide to Nursing Diagnosis, E-Book : Ackley and Ladwig's Guide to Nursing Diagnosis, E-Book</t>
  </si>
  <si>
    <t>看護学一般</t>
  </si>
  <si>
    <t>https://ebookcentral.proquest.com/lib/univfukui-ebooks/detail.action?docID=7242533</t>
  </si>
  <si>
    <t>Carruthers, Jean;Carruthers, Alastair;Dover, Jeffrey S.;Alam, Murad;Ibrahim, Omer</t>
  </si>
  <si>
    <t>Procedures in Cosmetic Dermatology: Soft Tissue Augmentation : Procedures in Cosmetic Dermatology: Soft Tissue Augmentation - E-Book</t>
  </si>
  <si>
    <t>https://ebookcentral.proquest.com/lib/univfukui-ebooks/detail.action?docID=7242528</t>
  </si>
  <si>
    <t>初期診療看護師のための薬理学（第５版）</t>
  </si>
  <si>
    <t>Visovsky, Constance G.;Zambroski, Cheryl H.;Lutz, Rebecca M.</t>
  </si>
  <si>
    <t>Edmunds' Pharmacology for the Primary Care Provider - E-Book : Edmunds' Pharmacology for the Primary Care Provider - E-Book</t>
  </si>
  <si>
    <t>https://ebookcentral.proquest.com/lib/univfukui-ebooks/detail.action?docID=7242523</t>
  </si>
  <si>
    <t>腹部と骨盤：エキスパート鑑別診断シリーズ（第３版）</t>
  </si>
  <si>
    <t>Zaheer, Atif;Raman, Siva P.;Foster, Bryan R.;Fananapazir, Ghaneh</t>
  </si>
  <si>
    <t>ExpertDDx: Abdomen and Pelvis : ExpertDDx: Abdomen and Pelvis E-Book</t>
  </si>
  <si>
    <t>https://ebookcentral.proquest.com/lib/univfukui-ebooks/detail.action?docID=7242521</t>
  </si>
  <si>
    <t>Elsevier - Health Sciences Division</t>
  </si>
  <si>
    <t>ティーツ臨床化学と分子診断学テキスト（第７版）</t>
  </si>
  <si>
    <t>Rifai, Nader</t>
  </si>
  <si>
    <t>Tietz Textbook of Laboratory Medicine : Tietz Textbook of Laboratory Medicine - E-Book</t>
  </si>
  <si>
    <t>診断・治療一般</t>
  </si>
  <si>
    <t>https://ebookcentral.proquest.com/lib/univfukui-ebooks/detail.action?docID=7242517</t>
  </si>
  <si>
    <t>シーヒー救急医療マニュアル（第８版）</t>
  </si>
  <si>
    <t>Emergency Nurses Association;Hammond, Belinda B.;Zimmermann, Polly Gerber</t>
  </si>
  <si>
    <t>Sheehy's Manual of Emergency Care - E-Book</t>
  </si>
  <si>
    <t>https://ebookcentral.proquest.com/lib/univfukui-ebooks/detail.action?docID=7242512</t>
  </si>
  <si>
    <t>AACN;Hartjes, Tonja</t>
  </si>
  <si>
    <t>AACN Core Curriculum for Progressive and Critical Care Nursing - E-Book : AACN Core Curriculum for Progressive and Critical Care Nursing - E-Book</t>
  </si>
  <si>
    <t>https://ebookcentral.proquest.com/lib/univfukui-ebooks/detail.action?docID=7242507</t>
  </si>
  <si>
    <t>テイラー＆ホイト小児眼科・斜視（第６版）</t>
  </si>
  <si>
    <t>Lyons, Christopher J.;Lambert, Scott R.</t>
  </si>
  <si>
    <t>Taylor and Hoyt's Pediatric Ophthalmology and Strabismus : Taylor and Hoyt's Pediatric Ophthalmology and Strabismus, E-Book</t>
  </si>
  <si>
    <t>眼科学</t>
  </si>
  <si>
    <t>https://ebookcentral.proquest.com/lib/univfukui-ebooks/detail.action?docID=7242501</t>
  </si>
  <si>
    <t>美容皮膚科学の手順：レーザーと光（第５版）</t>
  </si>
  <si>
    <t>Tanzi, Elizabeth L.;Dover, Jeffrey S.;Spring, Leah K.</t>
  </si>
  <si>
    <t>Procedures in Cosmetic Dermatology: Lasers, Lights, and Energy Devices : Procedures in Cosmetic Dermatology: Lasers, Lights, and Energy Devices - E-Book</t>
  </si>
  <si>
    <t>https://ebookcentral.proquest.com/lib/univfukui-ebooks/detail.action?docID=7242500</t>
  </si>
  <si>
    <t>フェリ最良の検査：臨床検査・画像診断実践ガイド（第５版）</t>
  </si>
  <si>
    <t>Ferri, Fred F.</t>
  </si>
  <si>
    <t>Ferri's Best Test - E-Book : A Practical Guide to Laboratory Medicine and Diagnostic Imaging E-Book</t>
  </si>
  <si>
    <t>https://ebookcentral.proquest.com/lib/univfukui-ebooks/detail.action?docID=7242492</t>
  </si>
  <si>
    <t>心臓カテーテルインターベンションハンドブック（第５版）</t>
  </si>
  <si>
    <t>Lim, Michael J.;Sorajja, Paul;Kern, Morton J.</t>
  </si>
  <si>
    <t>The Interventional Cardiac Catheterization Handbook : The Interventional Cardiac Catheterization Handbook E-Book</t>
  </si>
  <si>
    <t>循環器系</t>
  </si>
  <si>
    <t>https://ebookcentral.proquest.com/lib/univfukui-ebooks/detail.action?docID=7242489</t>
  </si>
  <si>
    <t>HESI</t>
  </si>
  <si>
    <t>HESI Comprehensive Review for the NCLEX-RN® Examination - E-Book : HESI Comprehensive Review for the NCLEX-RN® Examination - E-Book</t>
  </si>
  <si>
    <t>看護学テキスト</t>
  </si>
  <si>
    <t>https://ebookcentral.proquest.com/lib/univfukui-ebooks/detail.action?docID=7242485</t>
  </si>
  <si>
    <t>家庭看護の実践的ガイドライン（第６版）</t>
  </si>
  <si>
    <t>Fenstermacher, Karen;Hudson, Barbara Toni</t>
  </si>
  <si>
    <t>Practice Guidelines for Family Nurse Practitioners - E-Book : Practice Guidelines for Family Nurse Practitioners - E-Book</t>
  </si>
  <si>
    <t>https://ebookcentral.proquest.com/lib/univfukui-ebooks/detail.action?docID=7242482</t>
  </si>
  <si>
    <t>NCLEX-RN図解スタディガイド（第１１版）</t>
  </si>
  <si>
    <t>Zerwekh, JoAnn</t>
  </si>
  <si>
    <t>Illustrated Study Guide for the NCLEX-RN® Exam EBook : Illustrated Study Guide for the NCLEX-RN® Exam EBook</t>
  </si>
  <si>
    <t>https://ebookcentral.proquest.com/lib/univfukui-ebooks/detail.action?docID=7242469</t>
  </si>
  <si>
    <t>モスビー診断検査レファレンス（第１６版）</t>
  </si>
  <si>
    <t>Pagana, Kathleen Deska;Pagana, Timothy J.;Pagana, Theresa Noel</t>
  </si>
  <si>
    <t>Mosby's® Diagnostic and Laboratory Test Reference - E-Book : Mosby's® Diagnostic and Laboratory Test Reference - E-Book</t>
  </si>
  <si>
    <t>https://ebookcentral.proquest.com/lib/univfukui-ebooks/detail.action?docID=7242467</t>
  </si>
  <si>
    <t>診断病理学：心血管（第３版）</t>
  </si>
  <si>
    <t>Miller, Dylan V.;Revelo, Monica P.</t>
  </si>
  <si>
    <t>Diagnostic Pathology: Cardiovascular</t>
  </si>
  <si>
    <t>https://ebookcentral.proquest.com/lib/univfukui-ebooks/detail.action?docID=7242465</t>
  </si>
  <si>
    <t>べヌモフ＆バグバーグ気道確保（第５版）</t>
  </si>
  <si>
    <t>Hagberg, Carin A.</t>
  </si>
  <si>
    <t>Benumof and Hagberg's Airway Management : Hagberg and Benumof's Airway Management,e-Book</t>
  </si>
  <si>
    <t>麻酔学</t>
  </si>
  <si>
    <t>https://ebookcentral.proquest.com/lib/univfukui-ebooks/detail.action?docID=7242462</t>
  </si>
  <si>
    <t>野外医療：必須ガイド（第７版）</t>
  </si>
  <si>
    <t>Higgins, Tate;Arastu, Ali S.;Auerbach, Paul S.</t>
  </si>
  <si>
    <t>Medicine for the Outdoors : Medicine for the Outdoors E-Book</t>
  </si>
  <si>
    <t>救急医療・集中治療</t>
  </si>
  <si>
    <t>https://ebookcentral.proquest.com/lib/univfukui-ebooks/detail.action?docID=7242457</t>
  </si>
  <si>
    <t>ロビンス病理学ポケット・コンパニオン（第１０版）</t>
  </si>
  <si>
    <t>Kumar, Vinay;Abbas, Abul;Aster, Jon C.;Mitchell, Richard N.;Aster, Jon C.</t>
  </si>
  <si>
    <t>Pocket Companion to Robbins and Cotran Pathologic Basis of Disease : Pocket Companion to Robbins and Cotran Pathologic Basis of Disease E-Book</t>
  </si>
  <si>
    <t>https://ebookcentral.proquest.com/lib/univfukui-ebooks/detail.action?docID=7242453</t>
  </si>
  <si>
    <t>発達行動小児科学（第５版）</t>
  </si>
  <si>
    <t>Feldman, Heidi M.;Elias, Ellen Roy;Blum, Nathan J.;Jimenez, Manuel;Stancin, Terry</t>
  </si>
  <si>
    <t>Developmental-Behavioral Pediatrics : Developmental-Behavioral Pediatrics E-Book</t>
  </si>
  <si>
    <t>https://ebookcentral.proquest.com/lib/univfukui-ebooks/detail.action?docID=7242450</t>
  </si>
  <si>
    <t>HESI;Korniewicz, Denise M.</t>
  </si>
  <si>
    <t>Comprehensive Review for the NCLEX-PN® Examination - E-Book : Comprehensive Review for the NCLEX-PN® Examination - E-Book</t>
  </si>
  <si>
    <t>https://ebookcentral.proquest.com/lib/univfukui-ebooks/detail.action?docID=7242440</t>
  </si>
  <si>
    <t>クライガー臨床睡眠医学アトラス（第３版）</t>
  </si>
  <si>
    <t>Kryger, Meir H.</t>
  </si>
  <si>
    <t>Atlas of Clinical Sleep Medicine : Expert Consult - Online</t>
  </si>
  <si>
    <t>精神医学・心理学</t>
  </si>
  <si>
    <t>https://ebookcentral.proquest.com/lib/univfukui-ebooks/detail.action?docID=7242434</t>
  </si>
  <si>
    <t>リッチ臨床免疫学：原理と実践（第６版）</t>
  </si>
  <si>
    <t>Rich, Robert R.;Fleisher, Thomas A.;Schroeder Jr., Harry W., II;Weyand, Cornelia M.;Corry, David B.;Puck, Jennifer M.;Schroeder Jr., Harry W.</t>
  </si>
  <si>
    <t>Clinical Immunology : Clinical Immunology E-Book</t>
  </si>
  <si>
    <t>免疫・アレルギー・感染症・微生物</t>
  </si>
  <si>
    <t>https://ebookcentral.proquest.com/lib/univfukui-ebooks/detail.action?docID=7242431</t>
  </si>
  <si>
    <t>統合医療（第５版）</t>
  </si>
  <si>
    <t>Rakel, David P.;Minichiello, Vincent</t>
  </si>
  <si>
    <t>Integrative Medicine : Integrative Medicine ,e-Book</t>
  </si>
  <si>
    <t>代替医療一般</t>
  </si>
  <si>
    <t>https://ebookcentral.proquest.com/lib/univfukui-ebooks/detail.action?docID=7242428</t>
  </si>
  <si>
    <t>鎮痛注射技術アトラス（第５版）</t>
  </si>
  <si>
    <t>Waldman, Steven D.</t>
  </si>
  <si>
    <t>Atlas of Pain Management Injection Techniques : Atlas of Pain Management Injection Techniques - E-Book</t>
  </si>
  <si>
    <t>https://ebookcentral.proquest.com/lib/univfukui-ebooks/detail.action?docID=7234881</t>
  </si>
  <si>
    <t>Mosby's Drug Guide for Nursing Students with Update - E-Book : Mosby's Drug Guide for Nursing Students with Update - E-Book</t>
  </si>
  <si>
    <t>https://ebookcentral.proquest.com/lib/univfukui-ebooks/detail.action?docID=7231621</t>
  </si>
  <si>
    <t>イェン＆ジャフェ生殖内分泌学（第９版）</t>
  </si>
  <si>
    <t>Strauss, Jerome F.;Barbieri, Robert L.;Dokras, Anuja;Williams, Carmen J.;Williams, S. Zev</t>
  </si>
  <si>
    <t>Yen and Jaffe's Reproductive Endocrinology - E-Book : Yen and Jaffe's Reproductive Endocrinology - E-Book</t>
  </si>
  <si>
    <t>産婦人科学</t>
  </si>
  <si>
    <t>https://ebookcentral.proquest.com/lib/univfukui-ebooks/detail.action?docID=7219452</t>
  </si>
  <si>
    <t>乳房疾患の総合管理（第６版）</t>
  </si>
  <si>
    <t>Bland, Kirby I.;Copeland, Edward M., III;Klimberg, V. Suzanne;Gradishar, William J.;Copeland, Edward M.</t>
  </si>
  <si>
    <t>The Breast - E-Book : The Breast - E-Book</t>
  </si>
  <si>
    <t>https://ebookcentral.proquest.com/lib/univfukui-ebooks/detail.action?docID=7214128</t>
  </si>
  <si>
    <t>Taylor &amp; Francis Group</t>
  </si>
  <si>
    <t>Bailey ＆ Love手術手技実践教科書（第２８版）</t>
  </si>
  <si>
    <t>O'Connell, P. Ronan;McCaskie, Andrew W.;Sayers, Robert D.</t>
  </si>
  <si>
    <t>Bailey and Love's Short Practice of Surgery - 28th Edition</t>
  </si>
  <si>
    <t>外科一般</t>
  </si>
  <si>
    <t>https://ebookcentral.proquest.com/lib/univfukui-ebooks/detail.action?docID=7212381</t>
  </si>
  <si>
    <t>モスビー医学・看護・医療職ポケット辞典（第９版）</t>
  </si>
  <si>
    <t>Mosby's Pocket Dictionary of Medicine, Nursing and Health Professions - E-Book : Mosby's Pocket Dictionary of Medicine, Nursing and Health Professions - E-Book</t>
  </si>
  <si>
    <t>看護学レファレンス</t>
  </si>
  <si>
    <t>https://ebookcentral.proquest.com/lib/univfukui-ebooks/detail.action?docID=7211116</t>
  </si>
  <si>
    <t>電気生理学診断（第７版）</t>
  </si>
  <si>
    <t>Fogoros, Richard N.;Mandrola, John M.</t>
  </si>
  <si>
    <t>Fogoros' Electrophysiologic Testing</t>
  </si>
  <si>
    <t>生理学・生化学・分子生物学</t>
  </si>
  <si>
    <t>https://ebookcentral.proquest.com/lib/univfukui-ebooks/detail.action?docID=7211018</t>
  </si>
  <si>
    <t>ゲノム（テキスト・第５版）</t>
  </si>
  <si>
    <t>Brown, Terry A.</t>
  </si>
  <si>
    <t>Genomes 5</t>
  </si>
  <si>
    <t>遺伝学</t>
  </si>
  <si>
    <t>https://ebookcentral.proquest.com/lib/univfukui-ebooks/detail.action?docID=7205373</t>
  </si>
  <si>
    <t>バーン＆レヴィ生理学（第８版）</t>
  </si>
  <si>
    <t>Koeppen, Bruce M.;Stanton, Bruce A.;Hall, Julianne M.;Swiatecka-Urban, Agnieszka</t>
  </si>
  <si>
    <t>Berne and Levy Physiology : Berne and Levy Physiology E-Book</t>
  </si>
  <si>
    <t>https://ebookcentral.proquest.com/lib/univfukui-ebooks/detail.action?docID=7201296</t>
  </si>
  <si>
    <t>Elsevier Science &amp; Technology</t>
  </si>
  <si>
    <t>ハシェク＆ルソー毒性病理学ハンドブック（第４版・全５巻）第２巻：安全性評価における毒性病理学</t>
  </si>
  <si>
    <t>Haschek-Hock, Wanda M.;Rousseaux, Colin G.;Wallig, Matthew A.;Bolon, Brad</t>
  </si>
  <si>
    <t>Haschek and Rousseaux's Handbook of Toxicologic Pathology, Volume 2 : Safety Assessment and Toxicologic Pathology</t>
  </si>
  <si>
    <t>毒物学</t>
  </si>
  <si>
    <t>https://ebookcentral.proquest.com/lib/univfukui-ebooks/detail.action?docID=7193472</t>
  </si>
  <si>
    <t>ホランド・フライ癌の臨床（第１０版）</t>
  </si>
  <si>
    <t>Bast, Robert C., Jr.;Byrd, John C.;Croce, Carlo M.;Hawk, Ernest;Khuri, Fadlo R.;Pollock, Raphael E.;Tsimberidou, Apostolia-Maria;Willett, Christopher G.;Willman, Cheryl L.</t>
  </si>
  <si>
    <t>Holland-Frei Cancer Medicine</t>
  </si>
  <si>
    <t>癌・腫瘍学</t>
  </si>
  <si>
    <t>https://ebookcentral.proquest.com/lib/univfukui-ebooks/detail.action?docID=7175148</t>
  </si>
  <si>
    <t>Springer International Publishing AG</t>
  </si>
  <si>
    <t>小児の高血圧（第５版）</t>
  </si>
  <si>
    <t>Flynn, Joseph T.;Ingelfinger, Julie R.;Brady, Tammy M.</t>
  </si>
  <si>
    <t>Pediatric Hypertension</t>
  </si>
  <si>
    <t>https://ebookcentral.proquest.com/lib/univfukui-ebooks/detail.action?docID=7173128</t>
  </si>
  <si>
    <t>小児心臓外科（第５版）</t>
  </si>
  <si>
    <t>Mavroudis, Constantine;Backer, Carl L.</t>
  </si>
  <si>
    <t>Pediatric Cardiac Surgery</t>
  </si>
  <si>
    <t>https://ebookcentral.proquest.com/lib/univfukui-ebooks/detail.action?docID=7171661</t>
  </si>
  <si>
    <t>プロットキン　ワクチン（第８版）</t>
  </si>
  <si>
    <t>Orenstein, Walter A.;Offit, Paul A.;Edwards, Kathryn M.;Plotkin, Stanley A.</t>
  </si>
  <si>
    <t>Plotkin's Vaccines : Plotkin's Vaccines,e-Book</t>
  </si>
  <si>
    <t>https://ebookcentral.proquest.com/lib/univfukui-ebooks/detail.action?docID=7168637</t>
  </si>
  <si>
    <t>学生のための画像法（第５版）</t>
  </si>
  <si>
    <t>Lisle, David A.;Hacking, Craig;Lisle, David</t>
  </si>
  <si>
    <t>Imaging for Students</t>
  </si>
  <si>
    <t>https://ebookcentral.proquest.com/lib/univfukui-ebooks/detail.action?docID=7165176</t>
  </si>
  <si>
    <t>ドレイン麻酔前後の看護（第８版）</t>
  </si>
  <si>
    <t>Odom-Forren, Jan</t>
  </si>
  <si>
    <t>Drain's PeriAnesthesia Nursing - E-Book : A Critical Care Approach</t>
  </si>
  <si>
    <t>https://ebookcentral.proquest.com/lib/univfukui-ebooks/detail.action?docID=7164159</t>
  </si>
  <si>
    <t>薬理微生物学（第９版）</t>
  </si>
  <si>
    <t>Gilmore, Brendan F.;Denyer, Stephen P.</t>
  </si>
  <si>
    <t>Hugo and Russell's Pharmaceutical Microbiology</t>
  </si>
  <si>
    <t>薬学一般</t>
  </si>
  <si>
    <t>https://ebookcentral.proquest.com/lib/univfukui-ebooks/detail.action?docID=7156931</t>
  </si>
  <si>
    <t>Springer Publishing Company, Incorporated</t>
  </si>
  <si>
    <t>看護分野の出版のための執筆法（第５版）</t>
  </si>
  <si>
    <t>Oermann, Marilyn H.</t>
  </si>
  <si>
    <t>Writing for Publication in Nursing</t>
  </si>
  <si>
    <t>https://ebookcentral.proquest.com/lib/univfukui-ebooks/detail.action?docID=7153746</t>
  </si>
  <si>
    <t>F. A. Davis Company</t>
  </si>
  <si>
    <t>看護師ポケットガイド：診断、優先介入と根拠（第１６版）</t>
  </si>
  <si>
    <t>Doenges, Marilynn E.;Moorhouse, Mary Frances;Murr, Alice C.</t>
  </si>
  <si>
    <t>Nurse's Pocket Guide : Diagnoses, Prioritized Interventions, and Rationales</t>
  </si>
  <si>
    <t>https://ebookcentral.proquest.com/lib/univfukui-ebooks/detail.action?docID=7153744</t>
  </si>
  <si>
    <t>看護診断マニュアル（第７版）</t>
  </si>
  <si>
    <t>Nursing Diagnosis Manual : Planning, Individualizing, and Documenting Client Care</t>
  </si>
  <si>
    <t>https://ebookcentral.proquest.com/lib/univfukui-ebooks/detail.action?docID=7153735</t>
  </si>
  <si>
    <t>家族看護学：理論、実践と研究（第７版）</t>
  </si>
  <si>
    <t>Robinson, Melissa;Coehlo, Deborah Padgett;Smith, Paul S.</t>
  </si>
  <si>
    <t>Family Health Care Nursing : Theory, Practice, and Research</t>
  </si>
  <si>
    <t>https://ebookcentral.proquest.com/lib/univfukui-ebooks/detail.action?docID=7153727</t>
  </si>
  <si>
    <t>Joel, Lucille A.</t>
  </si>
  <si>
    <t>Advanced Practice Nursing : Essentials for Role Development</t>
  </si>
  <si>
    <t>https://ebookcentral.proquest.com/lib/univfukui-ebooks/detail.action?docID=7153294</t>
  </si>
  <si>
    <t>Neeb精神保健看護（第６版）</t>
  </si>
  <si>
    <t>Gorman, Linda M.;Anwar, Robynn</t>
  </si>
  <si>
    <t>Mental Health Nursing</t>
  </si>
  <si>
    <t>精神看護</t>
  </si>
  <si>
    <t>https://ebookcentral.proquest.com/lib/univfukui-ebooks/detail.action?docID=7153282</t>
  </si>
  <si>
    <t>自律神経系の基礎 (第４版）</t>
  </si>
  <si>
    <t>Biaggioni, Italo;Browning, Kirsteen;Fink, Gregory;Jordan, Jens;Low, Phillip A.;Paton, Julian F. R.</t>
  </si>
  <si>
    <t>Primer on the Autonomic Nervous System</t>
  </si>
  <si>
    <t>神経内科学・神経科学</t>
  </si>
  <si>
    <t>https://ebookcentral.proquest.com/lib/univfukui-ebooks/detail.action?docID=7150228</t>
  </si>
  <si>
    <t>リット薬疹・副作用マニュアル（第２9版）</t>
  </si>
  <si>
    <t>Shear, Neil H.</t>
  </si>
  <si>
    <t>Litt's Drug Eruption and Reaction Manual</t>
  </si>
  <si>
    <t>薬学レファレンス</t>
  </si>
  <si>
    <t>https://ebookcentral.proquest.com/lib/univfukui-ebooks/detail.action?docID=7144600</t>
  </si>
  <si>
    <t>ＲＮＡ実験法ガイド（第６版）</t>
  </si>
  <si>
    <t>Farrell, Jr., Robert E.</t>
  </si>
  <si>
    <t>RNA Methodologies : A Laboratory Guide for Isolation and Characterization</t>
  </si>
  <si>
    <t>生化学・分子生物学</t>
  </si>
  <si>
    <t>https://ebookcentral.proquest.com/lib/univfukui-ebooks/detail.action?docID=7141210</t>
  </si>
  <si>
    <t>胸部超音波検査（第５版）</t>
  </si>
  <si>
    <t>Mathis, Gebhard</t>
  </si>
  <si>
    <t>Chest Sonography</t>
  </si>
  <si>
    <t>https://ebookcentral.proquest.com/lib/univfukui-ebooks/detail.action?docID=7110263</t>
  </si>
  <si>
    <t>内視鏡超音波検査（第５版）</t>
  </si>
  <si>
    <t>Varadarajulu, Shyam;Fockens, Paul;Hawes, Robert H.</t>
  </si>
  <si>
    <t>Endosonography : Endosonography E-Book</t>
  </si>
  <si>
    <t>消化器系</t>
  </si>
  <si>
    <t>https://ebookcentral.proquest.com/lib/univfukui-ebooks/detail.action?docID=7088108</t>
  </si>
  <si>
    <t>よくある眼疾患とその管理（第５版）</t>
  </si>
  <si>
    <t>Galloway, Nicholas R.;Amoaku, Winfried M. K.;Galloway, Peter H.;Browning, Andrew C.</t>
  </si>
  <si>
    <t>Common Eye Diseases and Their Management</t>
  </si>
  <si>
    <t>https://ebookcentral.proquest.com/lib/univfukui-ebooks/detail.action?docID=7088097</t>
  </si>
  <si>
    <t>Jones &amp; Bartlett Learning, LLC</t>
  </si>
  <si>
    <t>グローバル保健入門（第４版）</t>
  </si>
  <si>
    <t>Jacobsen, Kathryn H.</t>
  </si>
  <si>
    <t>Introduction to Global Health</t>
  </si>
  <si>
    <t>公衆衛生一般</t>
  </si>
  <si>
    <t>https://ebookcentral.proquest.com/lib/univfukui-ebooks/detail.action?docID=7080163</t>
  </si>
  <si>
    <t>看護倫理（第６版）</t>
  </si>
  <si>
    <t>Butts, Janie B.;Rich, Karen L.</t>
  </si>
  <si>
    <t>Nursing Ethics: Across the Curriculum and into Practice</t>
  </si>
  <si>
    <t>https://ebookcentral.proquest.com/lib/univfukui-ebooks/detail.action?docID=7080066</t>
  </si>
  <si>
    <t>小児腎臓病学（第８版・全２巻）</t>
  </si>
  <si>
    <t>Emma, Francesco;Goldstein, Stuart L.;Bagga, Arvind;Bates, Carlton M.;Shroff, Rukshana</t>
  </si>
  <si>
    <t>Pediatric Nephrology</t>
  </si>
  <si>
    <t>泌尿器科学</t>
  </si>
  <si>
    <t>https://ebookcentral.proquest.com/lib/univfukui-ebooks/detail.action?docID=7079307</t>
  </si>
  <si>
    <t>エビデンスに基づく理学療法実践ガイド（第５版）</t>
  </si>
  <si>
    <t>Jewell, Dianne V.</t>
  </si>
  <si>
    <t>Guide to Evidence-Based Physical Therapist Practice</t>
  </si>
  <si>
    <t>理学療法</t>
  </si>
  <si>
    <t>https://ebookcentral.proquest.com/lib/univfukui-ebooks/detail.action?docID=7078110</t>
  </si>
  <si>
    <t>実験試薬精製法（第９版・全２巻）第１巻：物理技法／化学技術／有機化合物</t>
  </si>
  <si>
    <t>Armarego, W. L. F.</t>
  </si>
  <si>
    <t>Purification of Laboratory Chemicals : Part 1 Physical Techniques, Chemical Techniques, Organic Chemicals</t>
  </si>
  <si>
    <t>化学工学</t>
  </si>
  <si>
    <t>https://ebookcentral.proquest.com/lib/univfukui-ebooks/detail.action?docID=7076996</t>
  </si>
  <si>
    <t>小児看護の実践的ガイドライン（第５版）</t>
  </si>
  <si>
    <t>Richardson, Beth</t>
  </si>
  <si>
    <t>Pediatric Primary Care: Practice Guidelines for Nurses</t>
  </si>
  <si>
    <t>小児看護</t>
  </si>
  <si>
    <t>https://ebookcentral.proquest.com/lib/univfukui-ebooks/detail.action?docID=7076882</t>
  </si>
  <si>
    <t>マクドナルド動脈血流（第７版）</t>
  </si>
  <si>
    <t>Nichols, Wilmer W.;O'Rourke, Michael;Edelman, Elazer R.;Vlachopoulos, Charalambos</t>
  </si>
  <si>
    <t>McDonald's Blood Flow in Arteries : Theoretical, Experimental and Clinical Principles</t>
  </si>
  <si>
    <t>https://ebookcentral.proquest.com/lib/univfukui-ebooks/detail.action?docID=7075956</t>
  </si>
  <si>
    <t>栄養指導のスキル（第８版）</t>
  </si>
  <si>
    <t>Beto, Judith A.;Holli, Betsy B.;Nutrition and Dietetic Educators and Preceptors (NDEP), Nutrition and</t>
  </si>
  <si>
    <t>Nutrition Counseling and Education Skills: a Practical Guide</t>
  </si>
  <si>
    <t>栄養学・食餌療法</t>
  </si>
  <si>
    <t>https://ebookcentral.proquest.com/lib/univfukui-ebooks/detail.action?docID=7075595</t>
  </si>
  <si>
    <t>Oxford University Press, Incorporated</t>
  </si>
  <si>
    <t>オックスフォード臨床外科学ハンドブック（第５版）</t>
  </si>
  <si>
    <t>Agarwal, Anil;Jeyarajah, Santhini;Harris, Rhiannon;Weerakkody, Ruwan;McLatchie, Greg;Borley, Neil</t>
  </si>
  <si>
    <t>Oxford Handbook of Clinical Surgery</t>
  </si>
  <si>
    <t>https://ebookcentral.proquest.com/lib/univfukui-ebooks/detail.action?docID=7072317</t>
  </si>
  <si>
    <t>Blenkinsopp, Alison;Duerden, Martin;Blenkinsopp, John</t>
  </si>
  <si>
    <t>Symptoms in the Pharmacy : A Guide to the Management of Common Illnesses</t>
  </si>
  <si>
    <t>薬剤学</t>
  </si>
  <si>
    <t>https://ebookcentral.proquest.com/lib/univfukui-ebooks/detail.action?docID=7072299</t>
  </si>
  <si>
    <t>Smith, Linda J.</t>
  </si>
  <si>
    <t>Comprehensive Lactation Consultant Exam Review</t>
  </si>
  <si>
    <t>母性看護・助産</t>
  </si>
  <si>
    <t>https://ebookcentral.proquest.com/lib/univfukui-ebooks/detail.action?docID=7070980</t>
  </si>
  <si>
    <t>Peterson口腔顎顔面外科学の原理（第４版）</t>
  </si>
  <si>
    <t>Miloro, Michael;Ghali, G. E.;Larsen, Peter E.;Waite, Peter</t>
  </si>
  <si>
    <t>Peterson's Principles of Oral and Maxillofacial Surgery</t>
  </si>
  <si>
    <t>歯科学・口腔外科学</t>
  </si>
  <si>
    <t>https://ebookcentral.proquest.com/lib/univfukui-ebooks/detail.action?docID=7069529</t>
  </si>
  <si>
    <t>重症外傷のABC（第５版）</t>
  </si>
  <si>
    <t>Driscoll, Peter A.;Skinner, David V.;Goode, Peter N.</t>
  </si>
  <si>
    <t>ABC of Major Trauma : Rescue, Resuscitation with Imaging, and Rehabilitation</t>
  </si>
  <si>
    <t>https://ebookcentral.proquest.com/lib/univfukui-ebooks/detail.action?docID=7069064</t>
  </si>
  <si>
    <t>自律神経系入門（第６版・全２巻）第２巻：臨床的側面</t>
  </si>
  <si>
    <t>Appenzeller, Otto;Lamotte, Guillaume J.;Coon, Elizabeth A.</t>
  </si>
  <si>
    <t>Introduction to Clinical Aspects of the Autonomic Nervous System : Volume 2</t>
  </si>
  <si>
    <t>https://ebookcentral.proquest.com/lib/univfukui-ebooks/detail.action?docID=7050333</t>
  </si>
  <si>
    <t>看護情報学入門（第５版）</t>
  </si>
  <si>
    <t>Hübner, Ursula H.;Mustata Wilson, Gabriela;Morawski, Toria Shaw;Ball, Marion J.</t>
  </si>
  <si>
    <t>Nursing Informatics : A Health Informatics, Interprofessional and Global Perspective</t>
  </si>
  <si>
    <t>https://ebookcentral.proquest.com/lib/univfukui-ebooks/detail.action?docID=7046904</t>
  </si>
  <si>
    <t>看護管理者のための管理とリーダーシップ（第９版）</t>
  </si>
  <si>
    <t>Roussel, Linda A.;Thomas, Patricia L.;Harris, James L.</t>
  </si>
  <si>
    <t>Management and Leadership for Nurse Administrators</t>
  </si>
  <si>
    <t>https://ebookcentral.proquest.com/lib/univfukui-ebooks/detail.action?docID=7045729</t>
  </si>
  <si>
    <t>自律神経系入門（第６版・全２巻)  第１巻：基礎科学</t>
  </si>
  <si>
    <t>Introduction to Basic Aspects of the Autonomic Nervous System : Volume 1</t>
  </si>
  <si>
    <t>https://ebookcentral.proquest.com/lib/univfukui-ebooks/detail.action?docID=7044965</t>
  </si>
  <si>
    <t>ディサイア臨床婦人科腫瘍学（第１０版）</t>
  </si>
  <si>
    <t>Creasman, William T.;Mannel, Robert S.;Mutch, David G.;Tewari, Krishnansu</t>
  </si>
  <si>
    <t>DiSaia and Creasman Clinical Gynecologic Oncology : DiSaia and Creasman Clinical Gynecologic Oncology , e- Book</t>
  </si>
  <si>
    <t>https://ebookcentral.proquest.com/lib/univfukui-ebooks/detail.action?docID=7044925</t>
  </si>
  <si>
    <t>パーロフ先天性心疾患の臨床認知（第７版）</t>
  </si>
  <si>
    <t>Marelli, Ariane;Aboulhosn, Jamil</t>
  </si>
  <si>
    <t>Perloff's Clinical Recognition of Congenital Heart Disease : Perloff's Clinical Recognition of Congenital Heart Disease E-Book</t>
  </si>
  <si>
    <t>https://ebookcentral.proquest.com/lib/univfukui-ebooks/detail.action?docID=7041593</t>
  </si>
  <si>
    <t>ロッシ輸血医学の原理（第６版）</t>
  </si>
  <si>
    <t>Simon, Toby L.;Gehrie, Eric A.;McCullough, Jeffrey;Roback, John D.;Snyder, Edward L.</t>
  </si>
  <si>
    <t>Rossi's Principles of Transfusion Medicine</t>
  </si>
  <si>
    <t>血液学・リンパ学</t>
  </si>
  <si>
    <t>https://ebookcentral.proquest.com/lib/univfukui-ebooks/detail.action?docID=7021829</t>
  </si>
  <si>
    <t>Springer Berlin / Heidelberg</t>
  </si>
  <si>
    <t>先天性代謝異常：診断と治療（第７版）</t>
  </si>
  <si>
    <t>Saudubray, Jean-Marie;Baumgartner, Matthias R.;García-Cazorla, Ángeles;Walter, John</t>
  </si>
  <si>
    <t>Inborn Metabolic Diseases : Diagnosis and Treatment</t>
  </si>
  <si>
    <t>https://ebookcentral.proquest.com/lib/univfukui-ebooks/detail.action?docID=7021651</t>
  </si>
  <si>
    <t>診断病理学：尿生殖器系（第３版）</t>
  </si>
  <si>
    <t>Amin, Mahul B.;Tickoo, Satish K.</t>
  </si>
  <si>
    <t>Diagnostic Pathology: Genitourinary : Diagnostic Pathology: Genitourinary E-Book</t>
  </si>
  <si>
    <t>https://ebookcentral.proquest.com/lib/univfukui-ebooks/detail.action?docID=7020743</t>
  </si>
  <si>
    <t>看護における補助医療（第９版）</t>
  </si>
  <si>
    <t>Lindquist, Ruth;Tracy, Mary Fran;Snyder, Mariah</t>
  </si>
  <si>
    <t>Complementary Therapies in Nursing : Promoting Integrative Care</t>
  </si>
  <si>
    <t>https://ebookcentral.proquest.com/lib/univfukui-ebooks/detail.action?docID=7018771</t>
  </si>
  <si>
    <t>化粧品科学・技術ハンドブック（第５版）</t>
  </si>
  <si>
    <t>Dreher, Frank;Jungman, Elsa;Sakamoto, Kazutami;Maibach, Howard I.</t>
  </si>
  <si>
    <t>Handbook of Cosmetic Science and Technology</t>
  </si>
  <si>
    <t>https://ebookcentral.proquest.com/lib/univfukui-ebooks/detail.action?docID=7017482</t>
  </si>
  <si>
    <t>生体医用工学技術入門（第４版）</t>
  </si>
  <si>
    <t>Street, Laurence J.</t>
  </si>
  <si>
    <t>Introduction to Biomedical Engineering Technology, 4th Edition : Health Technology Management</t>
  </si>
  <si>
    <t>生体医工学・バイオメディシン</t>
  </si>
  <si>
    <t>https://ebookcentral.proquest.com/lib/univfukui-ebooks/detail.action?docID=7016599</t>
  </si>
  <si>
    <t>ヘイル薬剤・母乳ガイド（第２０版）</t>
  </si>
  <si>
    <t>Hale, Thomas W.;Krutsch, Kaytlin</t>
  </si>
  <si>
    <t>Hale's Medications and Mothers' Milk 2023 : A Manual of Lactational Pharmacology</t>
  </si>
  <si>
    <t>https://ebookcentral.proquest.com/lib/univfukui-ebooks/detail.action?docID=7008523</t>
  </si>
  <si>
    <t>実践輸血医学（第６版）</t>
  </si>
  <si>
    <t>Murphy, Michael F.;Roberts, David J.;Yazer, Mark H.;Dunbar, Nancy M.</t>
  </si>
  <si>
    <t>Practical Transfusion Medicine</t>
  </si>
  <si>
    <t>https://ebookcentral.proquest.com/lib/univfukui-ebooks/detail.action?docID=7007385</t>
  </si>
  <si>
    <t>Jankovic, Danilo;Peng, Philip</t>
  </si>
  <si>
    <t>Regional Nerve Blocks in Anesthesia and Pain Therapy : Imaging-Guided and Traditional Techniques</t>
  </si>
  <si>
    <t>https://ebookcentral.proquest.com/lib/univfukui-ebooks/detail.action?docID=7007278</t>
  </si>
  <si>
    <t>透析療法ハンドブック（第６版）</t>
  </si>
  <si>
    <t>Nissenson, Allen R.;Fine, Richard N.;Mehrotra, Rajnish;Zaritsky, Joshua</t>
  </si>
  <si>
    <t>Handbook of Dialysis Therapy : Handbook of Dialysis Therapy, E-Book</t>
  </si>
  <si>
    <t>https://ebookcentral.proquest.com/lib/univfukui-ebooks/detail.action?docID=6995516</t>
  </si>
  <si>
    <t>下垂体（第５版）</t>
  </si>
  <si>
    <t>Melmed, Shlomo</t>
  </si>
  <si>
    <t>The Pituitary</t>
  </si>
  <si>
    <t>内分泌・代謝学</t>
  </si>
  <si>
    <t>https://ebookcentral.proquest.com/lib/univfukui-ebooks/detail.action?docID=6989285</t>
  </si>
  <si>
    <t>World Scientific Publishing Company</t>
  </si>
  <si>
    <t>職業医学テキスト（第５版）</t>
  </si>
  <si>
    <t>Koh, David Soo Quee;Gan, Wee Hoe</t>
  </si>
  <si>
    <t>Textbook Of Occupational Medicine Practice (Fifth Edition)</t>
  </si>
  <si>
    <t>産業医学・環境医学</t>
  </si>
  <si>
    <t>https://ebookcentral.proquest.com/lib/univfukui-ebooks/detail.action?docID=6978058</t>
  </si>
  <si>
    <t>Medeiros, Denis M.;Wildman, Robert E. C.</t>
  </si>
  <si>
    <t>Advanced Human Nutrition</t>
  </si>
  <si>
    <t>https://ebookcentral.proquest.com/lib/univfukui-ebooks/detail.action?docID=6977255</t>
  </si>
  <si>
    <t>Albert &amp; Jakobiec眼科学の原理と実践（第４版・全１０巻）</t>
  </si>
  <si>
    <t>Albert, Daniel M.;Miller, Joan W.;Azar, Dimitri T.;Young, Lucy H.</t>
  </si>
  <si>
    <t>Albert and Jakobiec's Principles and Practice of Ophthalmology</t>
  </si>
  <si>
    <t>https://ebookcentral.proquest.com/lib/univfukui-ebooks/detail.action?docID=6976410</t>
  </si>
  <si>
    <t>Braun-Falco皮膚科学（第４版・全２巻）</t>
  </si>
  <si>
    <t>Plewig, Gerd;French, Lars;Ruzicka, Thomas;Kaufmann, Roland;Hertl, Michael</t>
  </si>
  <si>
    <t>Braun-Falco´s Dermatology</t>
  </si>
  <si>
    <t>https://ebookcentral.proquest.com/lib/univfukui-ebooks/detail.action?docID=6961355</t>
  </si>
  <si>
    <t>Speight, Paul M.</t>
  </si>
  <si>
    <t>Shear's Cysts of the Oral and Maxillofacial Regions</t>
  </si>
  <si>
    <t>https://ebookcentral.proquest.com/lib/univfukui-ebooks/detail.action?docID=6951900</t>
  </si>
  <si>
    <t>老年看護：ケアのためのコンピタンス（第４版）</t>
  </si>
  <si>
    <t>Mauk, Kristen L.</t>
  </si>
  <si>
    <t>Gerontological Nursing: Competencies for Care</t>
  </si>
  <si>
    <t>老年看護</t>
  </si>
  <si>
    <t>https://ebookcentral.proquest.com/lib/univfukui-ebooks/detail.action?docID=6949901</t>
  </si>
  <si>
    <t>臨床化学：原理・技術・相関（第９版）</t>
  </si>
  <si>
    <t>Bishop, Michael L.;Fody, Edward P.;Van Siclen, Carleen;March Mistler, James</t>
  </si>
  <si>
    <t>Clinical Chemistry: Principles, Techniques, and Correlations</t>
  </si>
  <si>
    <t>https://ebookcentral.proquest.com/lib/univfukui-ebooks/detail.action?docID=6940167</t>
  </si>
  <si>
    <t>神経科学研究技法ガイド（第３版）</t>
  </si>
  <si>
    <t>Carter, Matt;Essner, Rachel;Goldstein, Nitsan;Iyer, Manasi</t>
  </si>
  <si>
    <t>Guide to Research Techniques in Neuroscience</t>
  </si>
  <si>
    <t>https://ebookcentral.proquest.com/lib/univfukui-ebooks/detail.action?docID=6939814</t>
  </si>
  <si>
    <t>診断病理学：胸部（第３版）</t>
  </si>
  <si>
    <t>Suster, David;Mino-Kenudson, Mari;Suster, Saul</t>
  </si>
  <si>
    <t>Diagnostic Pathology: Thoracic : Diagnostic Pathology: Thoracic - E-Book</t>
  </si>
  <si>
    <t>https://ebookcentral.proquest.com/lib/univfukui-ebooks/detail.action?docID=6938284</t>
  </si>
  <si>
    <t>コミュニティ・公衆衛生栄養学（第５版）</t>
  </si>
  <si>
    <t>Edelstein, Sari</t>
  </si>
  <si>
    <t>Community and Public Health Nutrition</t>
  </si>
  <si>
    <t>https://ebookcentral.proquest.com/lib/univfukui-ebooks/detail.action?docID=6934506</t>
  </si>
  <si>
    <t>オックスフォード熱帯医学ハンドブック（第５版）</t>
  </si>
  <si>
    <t>Davidson, Robert;Brent, Andrew J.;Seale, Anna C.;Blumberg, Lucille</t>
  </si>
  <si>
    <t>Oxford Handbook of Tropical Medicine</t>
  </si>
  <si>
    <t>旅行・熱帯医学</t>
  </si>
  <si>
    <t>https://ebookcentral.proquest.com/lib/univfukui-ebooks/detail.action?docID=6921346</t>
  </si>
  <si>
    <t>看護研究入門（第６版）</t>
  </si>
  <si>
    <t>Boswell, Carol;Cannon, Sharon</t>
  </si>
  <si>
    <t>Introduction to Nursing Research: Incorporating Evidence-Based Practice</t>
  </si>
  <si>
    <t>看護教育・看護研究</t>
  </si>
  <si>
    <t>https://ebookcentral.proquest.com/lib/univfukui-ebooks/detail.action?docID=6904320</t>
  </si>
  <si>
    <t>職業保健ポケット便覧（第６版）</t>
  </si>
  <si>
    <t>Gardiner, Kerry;Rees, David;Adisesh, Anil;Zalk, David;Harrington, J. Malcolm</t>
  </si>
  <si>
    <t>Pocket Consultant : Occupational Health</t>
  </si>
  <si>
    <t>https://ebookcentral.proquest.com/lib/univfukui-ebooks/detail.action?docID=6896751</t>
  </si>
  <si>
    <t>ヤマダ消化器病学アトラス（第６版）</t>
  </si>
  <si>
    <t>Wang, Timothy C.;Camilleri, Michael;Lebwohl, Benjamin;Lok, Anna S.;Sandborn, William J.;Wang, Kenneth K.;Wu, Gary D.</t>
  </si>
  <si>
    <t>Yamada's Atlas of Gastroenterology</t>
  </si>
  <si>
    <t>https://ebookcentral.proquest.com/lib/univfukui-ebooks/detail.action?docID=6896432</t>
  </si>
  <si>
    <t>ビタミン類（第６版）</t>
  </si>
  <si>
    <t>Combs, Jr., Gerald F.;McClung, James P.</t>
  </si>
  <si>
    <t>The Vitamins : Fundamental Aspects in Nutrition and Health</t>
  </si>
  <si>
    <t>https://ebookcentral.proquest.com/lib/univfukui-ebooks/detail.action?docID=6892663</t>
  </si>
  <si>
    <t>Pathy老年医学の原理と実践（第６版・全２巻）</t>
  </si>
  <si>
    <t>Sinclair, Alan J.;Morley, John E.;Vellas, Bruno;Cesari, Matteo;Munshi, Medha</t>
  </si>
  <si>
    <t>Pathy's Principles and Practice of Geriatric Medicine</t>
  </si>
  <si>
    <t>老年医学</t>
  </si>
  <si>
    <t>https://ebookcentral.proquest.com/lib/univfukui-ebooks/detail.action?docID=6889701</t>
  </si>
  <si>
    <t>ヤマダ消化器病学テキスト（第７版・全３巻）</t>
  </si>
  <si>
    <t>Wang, Timothy C.;Camilleri, Michael;Lebwohl, Benjamin;Wang, Kenneth K.;Lok, Anna S.;Wu, Gary D.;Sandborn, William J.</t>
  </si>
  <si>
    <t>Yamada's Textbook of Gastroenterology</t>
  </si>
  <si>
    <t>https://ebookcentral.proquest.com/lib/univfukui-ebooks/detail.action?docID=6887742</t>
  </si>
  <si>
    <t>カーペンター神経生理学（第６版）</t>
  </si>
  <si>
    <t>Massey, Dunecan;Cunniffe, Nick;Noorani, Imran</t>
  </si>
  <si>
    <t>Carpenter's Neurophysiology : A Conceptual Approach</t>
  </si>
  <si>
    <t>https://ebookcentral.proquest.com/lib/univfukui-ebooks/detail.action?docID=6885883</t>
  </si>
  <si>
    <t>実践的ストレス管理ワークブック（第８版）</t>
  </si>
  <si>
    <t>Romas, John A.;Sharma, Manoj</t>
  </si>
  <si>
    <t>Practical Stress Management : A Comprehensive Workbook</t>
  </si>
  <si>
    <t>臨床一般</t>
  </si>
  <si>
    <t>https://ebookcentral.proquest.com/lib/univfukui-ebooks/detail.action?docID=6869381</t>
  </si>
  <si>
    <t>心血管病理学（第５版）</t>
  </si>
  <si>
    <t>Buja, L Maximilian;Butany, Jagdish;Buja, L Maximilian;Butany, Jagdish</t>
  </si>
  <si>
    <t>Cardiovascular Pathology</t>
  </si>
  <si>
    <t>https://ebookcentral.proquest.com/lib/univfukui-ebooks/detail.action?docID=6869002</t>
  </si>
  <si>
    <t>画像診断：尿生殖器（第４版）</t>
  </si>
  <si>
    <t>Foster, Bryan R.;Fananapazir, Ganeh</t>
  </si>
  <si>
    <t>Diagnostic Imaging: Genitourinary : Diagnostic Imaging: Genitourinary, E-Book</t>
  </si>
  <si>
    <t>https://ebookcentral.proquest.com/lib/univfukui-ebooks/detail.action?docID=6868451</t>
  </si>
  <si>
    <t>家庭医学：原理と実際（第８版・全２巻）</t>
  </si>
  <si>
    <t>Paulman, Paul M.;Taylor, Robert B.;Paulman, Audrey A.;Nasir, Laeth S.</t>
  </si>
  <si>
    <t>Family Medicine : Principles and Practice</t>
  </si>
  <si>
    <t>フィットネス・健康・家庭の医学</t>
  </si>
  <si>
    <t>https://ebookcentral.proquest.com/lib/univfukui-ebooks/detail.action?docID=6863045</t>
  </si>
  <si>
    <t>基礎統計学と疫学（第５版）</t>
  </si>
  <si>
    <t>Stewart, Antony</t>
  </si>
  <si>
    <t>Basic Statistics and Epidemiology : A Practical Guide</t>
  </si>
  <si>
    <t>https://ebookcentral.proquest.com/lib/univfukui-ebooks/detail.action?docID=6837938</t>
  </si>
  <si>
    <t>新生児の補助換気（第７版）</t>
  </si>
  <si>
    <t>Keszler, Martin;Suresh, Gautham;Goldsmith, Jay P.</t>
  </si>
  <si>
    <t>Goldsmith's Assisted Ventilation of the Neonate : Goldsmith's Assisted Ventilation of the Neonate - E-Book</t>
  </si>
  <si>
    <t>https://ebookcentral.proquest.com/lib/univfukui-ebooks/detail.action?docID=6837891</t>
  </si>
  <si>
    <t>オックスフォード麻酔学ハンドブック（第５版）</t>
  </si>
  <si>
    <t>Freedman, Rachel;Herbert, Lara;O'Donnell, Aidan;Ross, Nicola;Wilson, Iain H.;Allman, Keith G.</t>
  </si>
  <si>
    <t>Oxford Handbook of Anaesthesia</t>
  </si>
  <si>
    <t>https://ebookcentral.proquest.com/lib/univfukui-ebooks/detail.action?docID=6837075</t>
  </si>
  <si>
    <t>血球：実践ガイド（第６版）</t>
  </si>
  <si>
    <t>Bain, Barbara J.</t>
  </si>
  <si>
    <t>Blood Cells : A Practical Guide</t>
  </si>
  <si>
    <t>https://ebookcentral.proquest.com/lib/univfukui-ebooks/detail.action?docID=6836911</t>
  </si>
  <si>
    <t>Ｊ．Ａ．コトラー著／セラピストであるとは（第６版）</t>
  </si>
  <si>
    <t>Kottler, Jeffrey A.</t>
  </si>
  <si>
    <t>On Being a Therapist</t>
  </si>
  <si>
    <t>https://ebookcentral.proquest.com/lib/univfukui-ebooks/detail.action?docID=6830195</t>
  </si>
  <si>
    <t>Oermann, Marilyn H.;Shellenbarger, Teresa;Gaberson, Kathleen B.</t>
  </si>
  <si>
    <t>Clinical Teaching Strategies in Nursing</t>
  </si>
  <si>
    <t>https://ebookcentral.proquest.com/lib/univfukui-ebooks/detail.action?docID=5253009</t>
  </si>
  <si>
    <t>呼吸器病学の原理（第７版）</t>
  </si>
  <si>
    <t>Weinberger, Steven E.;Cockrill, Barbara A.;Mandel, Jess</t>
  </si>
  <si>
    <t>Principles of Pulmonary Medicine</t>
  </si>
  <si>
    <t>呼吸器系</t>
  </si>
  <si>
    <t>URL</t>
    <phoneticPr fontId="3"/>
  </si>
  <si>
    <t>Document ID</t>
  </si>
  <si>
    <t>EIsbn</t>
  </si>
  <si>
    <t>PublicationDate</t>
  </si>
  <si>
    <t>Publisher</t>
  </si>
  <si>
    <t>Title Edition</t>
  </si>
  <si>
    <t>Authors</t>
  </si>
  <si>
    <t>Title</t>
  </si>
  <si>
    <t>EBC
Document ID</t>
    <phoneticPr fontId="3"/>
  </si>
  <si>
    <t>eISBN</t>
    <phoneticPr fontId="3"/>
  </si>
  <si>
    <t>ISBN</t>
    <phoneticPr fontId="3"/>
  </si>
  <si>
    <t>出版年月日</t>
    <rPh sb="0" eb="4">
      <t>シュッパンネンゲツ</t>
    </rPh>
    <rPh sb="4" eb="5">
      <t>ヒ</t>
    </rPh>
    <phoneticPr fontId="3"/>
  </si>
  <si>
    <t>出版社</t>
    <rPh sb="0" eb="3">
      <t>シュッパンシャ</t>
    </rPh>
    <phoneticPr fontId="3"/>
  </si>
  <si>
    <t>タイトル和訳</t>
    <phoneticPr fontId="3"/>
  </si>
  <si>
    <t>判次</t>
    <rPh sb="0" eb="1">
      <t>ハン</t>
    </rPh>
    <rPh sb="1" eb="2">
      <t>ツギ</t>
    </rPh>
    <phoneticPr fontId="3"/>
  </si>
  <si>
    <t>巻号</t>
    <phoneticPr fontId="3"/>
  </si>
  <si>
    <t>著者</t>
    <rPh sb="0" eb="2">
      <t>チョシャ</t>
    </rPh>
    <phoneticPr fontId="3"/>
  </si>
  <si>
    <t>書名</t>
    <rPh sb="0" eb="2">
      <t>ショメイ</t>
    </rPh>
    <phoneticPr fontId="3"/>
  </si>
  <si>
    <t>主題</t>
    <rPh sb="0" eb="2">
      <t>シュダイ</t>
    </rPh>
    <phoneticPr fontId="3"/>
  </si>
  <si>
    <t>※搭載タイトル、価格は予告なく変更される場合があります。　※当リストの第三者への提供はご遠慮ください。</t>
    <rPh sb="30" eb="31">
      <t>トウ</t>
    </rPh>
    <rPh sb="35" eb="38">
      <t>ダイサンシャ</t>
    </rPh>
    <rPh sb="40" eb="42">
      <t>テイキョウ</t>
    </rPh>
    <rPh sb="44" eb="46">
      <t>エンリョ</t>
    </rPh>
    <phoneticPr fontId="3"/>
  </si>
  <si>
    <t>【電子洋書ProQuest Ebook Central】医学分野の新刊学術・教養書のご案内です</t>
    <rPh sb="1" eb="5">
      <t>デンシヨウショ</t>
    </rPh>
    <rPh sb="28" eb="30">
      <t>イガク</t>
    </rPh>
    <rPh sb="30" eb="32">
      <t>ブンヤ</t>
    </rPh>
    <rPh sb="33" eb="35">
      <t>シンカン</t>
    </rPh>
    <rPh sb="43" eb="45">
      <t>アンナイ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</si>
</sst>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9C0006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14" fontId="2" fillId="0" borderId="2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178" fontId="2" fillId="0" borderId="0" xfId="0" applyNumberFormat="1" applyFont="1" applyAlignment="1">
      <alignment horizontal="center" vertical="top"/>
    </xf>
    <xf numFmtId="178" fontId="2" fillId="0" borderId="0" xfId="0" applyNumberFormat="1" applyFont="1" applyAlignment="1">
      <alignment horizontal="center" vertical="top" wrapText="1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F31D-FF84-41E7-81A1-90B1EC143649}">
  <dimension ref="A1:M125"/>
  <sheetViews>
    <sheetView tabSelected="1" topLeftCell="D1" workbookViewId="0">
      <selection activeCell="M1" sqref="M1:Q1048576"/>
    </sheetView>
  </sheetViews>
  <sheetFormatPr defaultColWidth="8.875" defaultRowHeight="18.75" x14ac:dyDescent="0.4"/>
  <cols>
    <col min="1" max="1" width="5.375" style="1" bestFit="1" customWidth="1"/>
    <col min="2" max="2" width="20.625" style="1" customWidth="1"/>
    <col min="3" max="3" width="58.625" style="1" customWidth="1"/>
    <col min="4" max="4" width="28" style="1" customWidth="1"/>
    <col min="5" max="5" width="8.875" style="1"/>
    <col min="6" max="6" width="9.125" style="1" bestFit="1" customWidth="1"/>
    <col min="7" max="7" width="34.625" style="1" customWidth="1"/>
    <col min="8" max="8" width="15.5" style="1" bestFit="1" customWidth="1"/>
    <col min="9" max="9" width="11.5" style="1" customWidth="1"/>
    <col min="10" max="10" width="18.5" style="1" customWidth="1"/>
    <col min="11" max="11" width="15.625" style="1" customWidth="1"/>
    <col min="12" max="12" width="11.5" style="1" bestFit="1" customWidth="1"/>
    <col min="13" max="13" width="91" style="1" customWidth="1"/>
    <col min="14" max="16384" width="8.875" style="1"/>
  </cols>
  <sheetData>
    <row r="1" spans="1:13" s="26" customFormat="1" ht="27" customHeight="1" x14ac:dyDescent="0.4">
      <c r="A1" s="46"/>
      <c r="B1" s="45" t="s">
        <v>548</v>
      </c>
      <c r="C1" s="44"/>
      <c r="D1" s="43"/>
      <c r="E1" s="35"/>
      <c r="F1" s="36"/>
      <c r="G1" s="38"/>
      <c r="H1" s="37"/>
      <c r="I1" s="36"/>
      <c r="J1" s="35"/>
      <c r="K1" s="35"/>
    </row>
    <row r="2" spans="1:13" s="26" customFormat="1" ht="29.45" customHeight="1" x14ac:dyDescent="0.4">
      <c r="A2" s="42"/>
      <c r="B2" s="41" t="s">
        <v>547</v>
      </c>
      <c r="C2" s="40"/>
      <c r="D2" s="39"/>
      <c r="E2" s="35"/>
      <c r="F2" s="36"/>
      <c r="G2" s="38"/>
      <c r="H2" s="37"/>
      <c r="I2" s="36"/>
      <c r="J2" s="35"/>
      <c r="K2" s="35"/>
    </row>
    <row r="3" spans="1:13" s="26" customFormat="1" ht="29.25" customHeight="1" x14ac:dyDescent="0.4">
      <c r="A3" s="34"/>
      <c r="B3" s="34" t="s">
        <v>546</v>
      </c>
      <c r="C3" s="33" t="s">
        <v>545</v>
      </c>
      <c r="D3" s="32" t="s">
        <v>544</v>
      </c>
      <c r="E3" s="29" t="s">
        <v>543</v>
      </c>
      <c r="F3" s="30" t="s">
        <v>542</v>
      </c>
      <c r="G3" s="30" t="s">
        <v>541</v>
      </c>
      <c r="H3" s="31" t="s">
        <v>540</v>
      </c>
      <c r="I3" s="30" t="s">
        <v>539</v>
      </c>
      <c r="J3" s="29" t="s">
        <v>538</v>
      </c>
      <c r="K3" s="29" t="s">
        <v>537</v>
      </c>
      <c r="L3" s="28" t="s">
        <v>536</v>
      </c>
      <c r="M3" s="27"/>
    </row>
    <row r="4" spans="1:13" s="17" customFormat="1" ht="42" customHeight="1" x14ac:dyDescent="0.4">
      <c r="A4" s="25"/>
      <c r="B4" s="25"/>
      <c r="C4" s="24"/>
      <c r="D4" s="23"/>
      <c r="E4" s="20"/>
      <c r="F4" s="21"/>
      <c r="G4" s="21"/>
      <c r="H4" s="22"/>
      <c r="I4" s="21"/>
      <c r="J4" s="20"/>
      <c r="K4" s="20"/>
      <c r="L4" s="19"/>
      <c r="M4" s="18"/>
    </row>
    <row r="5" spans="1:13" s="6" customFormat="1" ht="38.1" customHeight="1" x14ac:dyDescent="0.4">
      <c r="A5" s="16"/>
      <c r="B5" s="16"/>
      <c r="C5" s="15" t="s">
        <v>535</v>
      </c>
      <c r="D5" s="15" t="s">
        <v>534</v>
      </c>
      <c r="E5" s="14"/>
      <c r="F5" s="13" t="s">
        <v>533</v>
      </c>
      <c r="G5" s="12"/>
      <c r="H5" s="11" t="s">
        <v>532</v>
      </c>
      <c r="I5" s="9" t="s">
        <v>531</v>
      </c>
      <c r="J5" s="10"/>
      <c r="K5" s="9" t="s">
        <v>530</v>
      </c>
      <c r="L5" s="8" t="s">
        <v>529</v>
      </c>
      <c r="M5" s="7" t="s">
        <v>528</v>
      </c>
    </row>
    <row r="6" spans="1:13" x14ac:dyDescent="0.4">
      <c r="A6" s="3">
        <v>1</v>
      </c>
      <c r="B6" s="3" t="s">
        <v>527</v>
      </c>
      <c r="C6" s="3" t="s">
        <v>526</v>
      </c>
      <c r="D6" s="3" t="s">
        <v>525</v>
      </c>
      <c r="E6" s="3"/>
      <c r="F6" s="3">
        <v>7</v>
      </c>
      <c r="G6" s="3" t="s">
        <v>524</v>
      </c>
      <c r="H6" s="3" t="s">
        <v>28</v>
      </c>
      <c r="I6" s="5">
        <v>43140</v>
      </c>
      <c r="J6" s="4">
        <v>9780323523714</v>
      </c>
      <c r="K6" s="3" t="str">
        <f>"9780323523721"</f>
        <v>9780323523721</v>
      </c>
      <c r="L6" s="3">
        <v>5253009</v>
      </c>
      <c r="M6" s="2" t="s">
        <v>523</v>
      </c>
    </row>
    <row r="7" spans="1:13" x14ac:dyDescent="0.4">
      <c r="A7" s="3">
        <v>2</v>
      </c>
      <c r="B7" s="3" t="s">
        <v>456</v>
      </c>
      <c r="C7" s="3" t="s">
        <v>522</v>
      </c>
      <c r="D7" s="3" t="s">
        <v>521</v>
      </c>
      <c r="E7" s="3"/>
      <c r="F7" s="3">
        <v>6</v>
      </c>
      <c r="G7" s="3"/>
      <c r="H7" s="3" t="s">
        <v>223</v>
      </c>
      <c r="I7" s="5">
        <v>44620</v>
      </c>
      <c r="J7" s="4">
        <v>9780826167040</v>
      </c>
      <c r="K7" s="3" t="str">
        <f>"9780826167057"</f>
        <v>9780826167057</v>
      </c>
      <c r="L7" s="3">
        <v>6830195</v>
      </c>
      <c r="M7" s="2" t="s">
        <v>520</v>
      </c>
    </row>
    <row r="8" spans="1:13" x14ac:dyDescent="0.4">
      <c r="A8" s="3">
        <v>3</v>
      </c>
      <c r="B8" s="3" t="s">
        <v>135</v>
      </c>
      <c r="C8" s="3" t="s">
        <v>519</v>
      </c>
      <c r="D8" s="3" t="s">
        <v>518</v>
      </c>
      <c r="E8" s="3"/>
      <c r="F8" s="3">
        <v>6</v>
      </c>
      <c r="G8" s="3" t="s">
        <v>517</v>
      </c>
      <c r="H8" s="3" t="s">
        <v>315</v>
      </c>
      <c r="I8" s="5">
        <v>44607</v>
      </c>
      <c r="J8" s="4">
        <v>9780197604458</v>
      </c>
      <c r="K8" s="3" t="str">
        <f>"9780197604465"</f>
        <v>9780197604465</v>
      </c>
      <c r="L8" s="3">
        <v>6836911</v>
      </c>
      <c r="M8" s="2" t="s">
        <v>516</v>
      </c>
    </row>
    <row r="9" spans="1:13" x14ac:dyDescent="0.4">
      <c r="A9" s="3">
        <v>4</v>
      </c>
      <c r="B9" s="3" t="s">
        <v>363</v>
      </c>
      <c r="C9" s="3" t="s">
        <v>515</v>
      </c>
      <c r="D9" s="3" t="s">
        <v>514</v>
      </c>
      <c r="E9" s="3"/>
      <c r="F9" s="3">
        <v>6</v>
      </c>
      <c r="G9" s="3" t="s">
        <v>513</v>
      </c>
      <c r="H9" s="3" t="s">
        <v>11</v>
      </c>
      <c r="I9" s="5">
        <v>44641</v>
      </c>
      <c r="J9" s="4">
        <v>9781119820277</v>
      </c>
      <c r="K9" s="3" t="str">
        <f>"9781119820284"</f>
        <v>9781119820284</v>
      </c>
      <c r="L9" s="3">
        <v>6837075</v>
      </c>
      <c r="M9" s="2" t="s">
        <v>512</v>
      </c>
    </row>
    <row r="10" spans="1:13" x14ac:dyDescent="0.4">
      <c r="A10" s="3">
        <v>5</v>
      </c>
      <c r="B10" s="3" t="s">
        <v>114</v>
      </c>
      <c r="C10" s="3" t="s">
        <v>511</v>
      </c>
      <c r="D10" s="3" t="s">
        <v>510</v>
      </c>
      <c r="E10" s="3"/>
      <c r="F10" s="3">
        <v>5</v>
      </c>
      <c r="G10" s="3" t="s">
        <v>509</v>
      </c>
      <c r="H10" s="3" t="s">
        <v>315</v>
      </c>
      <c r="I10" s="5">
        <v>44719</v>
      </c>
      <c r="J10" s="4">
        <v>9780198853053</v>
      </c>
      <c r="K10" s="3" t="str">
        <f>"9780192594655"</f>
        <v>9780192594655</v>
      </c>
      <c r="L10" s="3">
        <v>6837891</v>
      </c>
      <c r="M10" s="2" t="s">
        <v>508</v>
      </c>
    </row>
    <row r="11" spans="1:13" x14ac:dyDescent="0.4">
      <c r="A11" s="3">
        <v>6</v>
      </c>
      <c r="B11" s="3" t="s">
        <v>15</v>
      </c>
      <c r="C11" s="3" t="s">
        <v>507</v>
      </c>
      <c r="D11" s="3" t="s">
        <v>506</v>
      </c>
      <c r="E11" s="3"/>
      <c r="F11" s="3">
        <v>7</v>
      </c>
      <c r="G11" s="3" t="s">
        <v>505</v>
      </c>
      <c r="H11" s="3" t="s">
        <v>28</v>
      </c>
      <c r="I11" s="5">
        <v>44643</v>
      </c>
      <c r="J11" s="4">
        <v>9780323761772</v>
      </c>
      <c r="K11" s="3" t="str">
        <f>"9780323761789"</f>
        <v>9780323761789</v>
      </c>
      <c r="L11" s="3">
        <v>6837938</v>
      </c>
      <c r="M11" s="2" t="s">
        <v>504</v>
      </c>
    </row>
    <row r="12" spans="1:13" x14ac:dyDescent="0.4">
      <c r="A12" s="3">
        <v>7</v>
      </c>
      <c r="B12" s="3" t="s">
        <v>280</v>
      </c>
      <c r="C12" s="3" t="s">
        <v>503</v>
      </c>
      <c r="D12" s="3" t="s">
        <v>502</v>
      </c>
      <c r="E12" s="3"/>
      <c r="F12" s="3">
        <v>5</v>
      </c>
      <c r="G12" s="3" t="s">
        <v>501</v>
      </c>
      <c r="H12" s="3" t="s">
        <v>162</v>
      </c>
      <c r="I12" s="5">
        <v>44682</v>
      </c>
      <c r="J12" s="4">
        <v>9780367708184</v>
      </c>
      <c r="K12" s="3" t="str">
        <f>"9781000506303"</f>
        <v>9781000506303</v>
      </c>
      <c r="L12" s="3">
        <v>6863045</v>
      </c>
      <c r="M12" s="2" t="s">
        <v>500</v>
      </c>
    </row>
    <row r="13" spans="1:13" x14ac:dyDescent="0.4">
      <c r="A13" s="3">
        <v>8</v>
      </c>
      <c r="B13" s="3" t="s">
        <v>499</v>
      </c>
      <c r="C13" s="3" t="s">
        <v>498</v>
      </c>
      <c r="D13" s="3" t="s">
        <v>497</v>
      </c>
      <c r="E13" s="3"/>
      <c r="F13" s="3">
        <v>8</v>
      </c>
      <c r="G13" s="3" t="s">
        <v>496</v>
      </c>
      <c r="H13" s="3" t="s">
        <v>197</v>
      </c>
      <c r="I13" s="5">
        <v>44582</v>
      </c>
      <c r="J13" s="4">
        <v>9783030544409</v>
      </c>
      <c r="K13" s="3" t="str">
        <f>"9783030544416"</f>
        <v>9783030544416</v>
      </c>
      <c r="L13" s="3">
        <v>6868451</v>
      </c>
      <c r="M13" s="2" t="s">
        <v>495</v>
      </c>
    </row>
    <row r="14" spans="1:13" x14ac:dyDescent="0.4">
      <c r="A14" s="3">
        <v>9</v>
      </c>
      <c r="B14" s="3" t="s">
        <v>37</v>
      </c>
      <c r="C14" s="3" t="s">
        <v>494</v>
      </c>
      <c r="D14" s="3" t="s">
        <v>493</v>
      </c>
      <c r="E14" s="3"/>
      <c r="F14" s="3">
        <v>4</v>
      </c>
      <c r="G14" s="3" t="s">
        <v>492</v>
      </c>
      <c r="H14" s="3" t="s">
        <v>28</v>
      </c>
      <c r="I14" s="5">
        <v>44524</v>
      </c>
      <c r="J14" s="4">
        <v>9780323796057</v>
      </c>
      <c r="K14" s="3" t="str">
        <f>"9780323796064"</f>
        <v>9780323796064</v>
      </c>
      <c r="L14" s="3">
        <v>6869002</v>
      </c>
      <c r="M14" s="2" t="s">
        <v>491</v>
      </c>
    </row>
    <row r="15" spans="1:13" x14ac:dyDescent="0.4">
      <c r="A15" s="3">
        <v>10</v>
      </c>
      <c r="B15" s="3" t="s">
        <v>89</v>
      </c>
      <c r="C15" s="3" t="s">
        <v>490</v>
      </c>
      <c r="D15" s="3" t="s">
        <v>489</v>
      </c>
      <c r="E15" s="3"/>
      <c r="F15" s="3">
        <v>5</v>
      </c>
      <c r="G15" s="3" t="s">
        <v>488</v>
      </c>
      <c r="H15" s="3" t="s">
        <v>186</v>
      </c>
      <c r="I15" s="5">
        <v>44774</v>
      </c>
      <c r="J15" s="4">
        <v>9780128222249</v>
      </c>
      <c r="K15" s="3" t="str">
        <f>"9780323912587"</f>
        <v>9780323912587</v>
      </c>
      <c r="L15" s="3">
        <v>6869381</v>
      </c>
      <c r="M15" s="2" t="s">
        <v>487</v>
      </c>
    </row>
    <row r="16" spans="1:13" x14ac:dyDescent="0.4">
      <c r="A16" s="3">
        <v>11</v>
      </c>
      <c r="B16" s="3" t="s">
        <v>486</v>
      </c>
      <c r="C16" s="3" t="s">
        <v>485</v>
      </c>
      <c r="D16" s="3" t="s">
        <v>484</v>
      </c>
      <c r="E16" s="3"/>
      <c r="F16" s="3">
        <v>8</v>
      </c>
      <c r="G16" s="3" t="s">
        <v>483</v>
      </c>
      <c r="H16" s="3" t="s">
        <v>186</v>
      </c>
      <c r="I16" s="5">
        <v>44606</v>
      </c>
      <c r="J16" s="4">
        <v>9780323988124</v>
      </c>
      <c r="K16" s="3" t="str">
        <f>"9780323986335"</f>
        <v>9780323986335</v>
      </c>
      <c r="L16" s="3">
        <v>6885883</v>
      </c>
      <c r="M16" s="2" t="s">
        <v>482</v>
      </c>
    </row>
    <row r="17" spans="1:13" x14ac:dyDescent="0.4">
      <c r="A17" s="3">
        <v>12</v>
      </c>
      <c r="B17" s="3" t="s">
        <v>251</v>
      </c>
      <c r="C17" s="3" t="s">
        <v>481</v>
      </c>
      <c r="D17" s="3" t="s">
        <v>480</v>
      </c>
      <c r="E17" s="3"/>
      <c r="F17" s="3">
        <v>6</v>
      </c>
      <c r="G17" s="3" t="s">
        <v>479</v>
      </c>
      <c r="H17" s="3" t="s">
        <v>162</v>
      </c>
      <c r="I17" s="5">
        <v>44572</v>
      </c>
      <c r="J17" s="4">
        <v>9780367340674</v>
      </c>
      <c r="K17" s="3" t="str">
        <f>"9781000400465"</f>
        <v>9781000400465</v>
      </c>
      <c r="L17" s="3">
        <v>6887742</v>
      </c>
      <c r="M17" s="2" t="s">
        <v>478</v>
      </c>
    </row>
    <row r="18" spans="1:13" x14ac:dyDescent="0.4">
      <c r="A18" s="3">
        <v>13</v>
      </c>
      <c r="B18" s="3" t="s">
        <v>270</v>
      </c>
      <c r="C18" s="3" t="s">
        <v>477</v>
      </c>
      <c r="D18" s="3" t="s">
        <v>476</v>
      </c>
      <c r="E18" s="3"/>
      <c r="F18" s="3">
        <v>7</v>
      </c>
      <c r="G18" s="3" t="s">
        <v>475</v>
      </c>
      <c r="H18" s="3" t="s">
        <v>11</v>
      </c>
      <c r="I18" s="5">
        <v>44712</v>
      </c>
      <c r="J18" s="4">
        <v>9781119600169</v>
      </c>
      <c r="K18" s="3" t="str">
        <f>"9781119600183"</f>
        <v>9781119600183</v>
      </c>
      <c r="L18" s="3">
        <v>6889701</v>
      </c>
      <c r="M18" s="2" t="s">
        <v>474</v>
      </c>
    </row>
    <row r="19" spans="1:13" x14ac:dyDescent="0.4">
      <c r="A19" s="3">
        <v>14</v>
      </c>
      <c r="B19" s="3" t="s">
        <v>473</v>
      </c>
      <c r="C19" s="3" t="s">
        <v>472</v>
      </c>
      <c r="D19" s="3" t="s">
        <v>471</v>
      </c>
      <c r="E19" s="3"/>
      <c r="F19" s="3">
        <v>6</v>
      </c>
      <c r="G19" s="3" t="s">
        <v>470</v>
      </c>
      <c r="H19" s="3" t="s">
        <v>11</v>
      </c>
      <c r="I19" s="5">
        <v>44614</v>
      </c>
      <c r="J19" s="4">
        <v>9781119484202</v>
      </c>
      <c r="K19" s="3" t="str">
        <f>"9781119484295"</f>
        <v>9781119484295</v>
      </c>
      <c r="L19" s="3">
        <v>6892663</v>
      </c>
      <c r="M19" s="2" t="s">
        <v>469</v>
      </c>
    </row>
    <row r="20" spans="1:13" x14ac:dyDescent="0.4">
      <c r="A20" s="3">
        <v>15</v>
      </c>
      <c r="B20" s="3" t="s">
        <v>313</v>
      </c>
      <c r="C20" s="3" t="s">
        <v>468</v>
      </c>
      <c r="D20" s="3" t="s">
        <v>467</v>
      </c>
      <c r="E20" s="3"/>
      <c r="F20" s="3">
        <v>6</v>
      </c>
      <c r="G20" s="3" t="s">
        <v>466</v>
      </c>
      <c r="H20" s="3" t="s">
        <v>186</v>
      </c>
      <c r="I20" s="5">
        <v>44630</v>
      </c>
      <c r="J20" s="4">
        <v>9780323904735</v>
      </c>
      <c r="K20" s="3" t="str">
        <f>"9780323918268"</f>
        <v>9780323918268</v>
      </c>
      <c r="L20" s="3">
        <v>6896432</v>
      </c>
      <c r="M20" s="2" t="s">
        <v>465</v>
      </c>
    </row>
    <row r="21" spans="1:13" x14ac:dyDescent="0.4">
      <c r="A21" s="3">
        <v>16</v>
      </c>
      <c r="B21" s="3" t="s">
        <v>270</v>
      </c>
      <c r="C21" s="3" t="s">
        <v>464</v>
      </c>
      <c r="D21" s="3" t="s">
        <v>463</v>
      </c>
      <c r="E21" s="3"/>
      <c r="F21" s="3">
        <v>6</v>
      </c>
      <c r="G21" s="3" t="s">
        <v>462</v>
      </c>
      <c r="H21" s="3" t="s">
        <v>11</v>
      </c>
      <c r="I21" s="5">
        <v>44683</v>
      </c>
      <c r="J21" s="4">
        <v>9781119600428</v>
      </c>
      <c r="K21" s="3" t="str">
        <f>"9781119600503"</f>
        <v>9781119600503</v>
      </c>
      <c r="L21" s="3">
        <v>6896751</v>
      </c>
      <c r="M21" s="2" t="s">
        <v>461</v>
      </c>
    </row>
    <row r="22" spans="1:13" x14ac:dyDescent="0.4">
      <c r="A22" s="3">
        <v>17</v>
      </c>
      <c r="B22" s="3" t="s">
        <v>411</v>
      </c>
      <c r="C22" s="3" t="s">
        <v>460</v>
      </c>
      <c r="D22" s="3" t="s">
        <v>459</v>
      </c>
      <c r="E22" s="3"/>
      <c r="F22" s="3">
        <v>6</v>
      </c>
      <c r="G22" s="3" t="s">
        <v>458</v>
      </c>
      <c r="H22" s="3" t="s">
        <v>11</v>
      </c>
      <c r="I22" s="5">
        <v>44662</v>
      </c>
      <c r="J22" s="4">
        <v>9781119718611</v>
      </c>
      <c r="K22" s="3" t="str">
        <f>"9781119718635"</f>
        <v>9781119718635</v>
      </c>
      <c r="L22" s="3">
        <v>6904320</v>
      </c>
      <c r="M22" s="2" t="s">
        <v>457</v>
      </c>
    </row>
    <row r="23" spans="1:13" x14ac:dyDescent="0.4">
      <c r="A23" s="3">
        <v>18</v>
      </c>
      <c r="B23" s="3" t="s">
        <v>456</v>
      </c>
      <c r="C23" s="3" t="s">
        <v>455</v>
      </c>
      <c r="D23" s="3" t="s">
        <v>454</v>
      </c>
      <c r="E23" s="3"/>
      <c r="F23" s="3">
        <v>6</v>
      </c>
      <c r="G23" s="3" t="s">
        <v>453</v>
      </c>
      <c r="H23" s="3" t="s">
        <v>276</v>
      </c>
      <c r="I23" s="5">
        <v>44663</v>
      </c>
      <c r="J23" s="4">
        <v>9781284252149</v>
      </c>
      <c r="K23" s="3" t="str">
        <f>"9781284252194"</f>
        <v>9781284252194</v>
      </c>
      <c r="L23" s="3">
        <v>6921346</v>
      </c>
      <c r="M23" s="2" t="s">
        <v>452</v>
      </c>
    </row>
    <row r="24" spans="1:13" x14ac:dyDescent="0.4">
      <c r="A24" s="3">
        <v>19</v>
      </c>
      <c r="B24" s="3" t="s">
        <v>451</v>
      </c>
      <c r="C24" s="3" t="s">
        <v>450</v>
      </c>
      <c r="D24" s="3" t="s">
        <v>449</v>
      </c>
      <c r="E24" s="3"/>
      <c r="F24" s="3">
        <v>5</v>
      </c>
      <c r="G24" s="3" t="s">
        <v>448</v>
      </c>
      <c r="H24" s="3" t="s">
        <v>315</v>
      </c>
      <c r="I24" s="5">
        <v>44719</v>
      </c>
      <c r="J24" s="4">
        <v>9780198810858</v>
      </c>
      <c r="K24" s="3" t="str">
        <f>"9780192538918"</f>
        <v>9780192538918</v>
      </c>
      <c r="L24" s="3">
        <v>6934506</v>
      </c>
      <c r="M24" s="2" t="s">
        <v>447</v>
      </c>
    </row>
    <row r="25" spans="1:13" x14ac:dyDescent="0.4">
      <c r="A25" s="3">
        <v>20</v>
      </c>
      <c r="B25" s="3" t="s">
        <v>313</v>
      </c>
      <c r="C25" s="3" t="s">
        <v>446</v>
      </c>
      <c r="D25" s="3" t="s">
        <v>445</v>
      </c>
      <c r="E25" s="3"/>
      <c r="F25" s="3">
        <v>5</v>
      </c>
      <c r="G25" s="3" t="s">
        <v>444</v>
      </c>
      <c r="H25" s="3" t="s">
        <v>276</v>
      </c>
      <c r="I25" s="5">
        <v>44656</v>
      </c>
      <c r="J25" s="4">
        <v>9781284234237</v>
      </c>
      <c r="K25" s="3" t="str">
        <f>"9781284234244"</f>
        <v>9781284234244</v>
      </c>
      <c r="L25" s="3">
        <v>6938284</v>
      </c>
      <c r="M25" s="2" t="s">
        <v>443</v>
      </c>
    </row>
    <row r="26" spans="1:13" x14ac:dyDescent="0.4">
      <c r="A26" s="3">
        <v>21</v>
      </c>
      <c r="B26" s="3" t="s">
        <v>21</v>
      </c>
      <c r="C26" s="3" t="s">
        <v>442</v>
      </c>
      <c r="D26" s="3" t="s">
        <v>441</v>
      </c>
      <c r="E26" s="3"/>
      <c r="F26" s="3">
        <v>3</v>
      </c>
      <c r="G26" s="3" t="s">
        <v>440</v>
      </c>
      <c r="H26" s="3" t="s">
        <v>28</v>
      </c>
      <c r="I26" s="5">
        <v>44607</v>
      </c>
      <c r="J26" s="4">
        <v>9780323834766</v>
      </c>
      <c r="K26" s="3" t="str">
        <f>"9780323834773"</f>
        <v>9780323834773</v>
      </c>
      <c r="L26" s="3">
        <v>6939814</v>
      </c>
      <c r="M26" s="2" t="s">
        <v>439</v>
      </c>
    </row>
    <row r="27" spans="1:13" x14ac:dyDescent="0.4">
      <c r="A27" s="3">
        <v>22</v>
      </c>
      <c r="B27" s="3" t="s">
        <v>251</v>
      </c>
      <c r="C27" s="3" t="s">
        <v>438</v>
      </c>
      <c r="D27" s="3" t="s">
        <v>437</v>
      </c>
      <c r="E27" s="3"/>
      <c r="F27" s="3">
        <v>3</v>
      </c>
      <c r="G27" s="3" t="s">
        <v>436</v>
      </c>
      <c r="H27" s="3" t="s">
        <v>186</v>
      </c>
      <c r="I27" s="5">
        <v>44649</v>
      </c>
      <c r="J27" s="4">
        <v>9780128186466</v>
      </c>
      <c r="K27" s="3" t="str">
        <f>"9780323915618"</f>
        <v>9780323915618</v>
      </c>
      <c r="L27" s="3">
        <v>6940167</v>
      </c>
      <c r="M27" s="2" t="s">
        <v>435</v>
      </c>
    </row>
    <row r="28" spans="1:13" x14ac:dyDescent="0.4">
      <c r="A28" s="3">
        <v>23</v>
      </c>
      <c r="B28" s="3" t="s">
        <v>261</v>
      </c>
      <c r="C28" s="3" t="s">
        <v>434</v>
      </c>
      <c r="D28" s="3" t="s">
        <v>433</v>
      </c>
      <c r="E28" s="3"/>
      <c r="F28" s="3">
        <v>9</v>
      </c>
      <c r="G28" s="3" t="s">
        <v>432</v>
      </c>
      <c r="H28" s="3" t="s">
        <v>276</v>
      </c>
      <c r="I28" s="5">
        <v>44644</v>
      </c>
      <c r="J28" s="4">
        <v>9781284238860</v>
      </c>
      <c r="K28" s="3" t="str">
        <f>"9781284238877"</f>
        <v>9781284238877</v>
      </c>
      <c r="L28" s="3">
        <v>6949901</v>
      </c>
      <c r="M28" s="2" t="s">
        <v>431</v>
      </c>
    </row>
    <row r="29" spans="1:13" x14ac:dyDescent="0.4">
      <c r="A29" s="3">
        <v>24</v>
      </c>
      <c r="B29" s="3" t="s">
        <v>430</v>
      </c>
      <c r="C29" s="3" t="s">
        <v>429</v>
      </c>
      <c r="D29" s="3" t="s">
        <v>428</v>
      </c>
      <c r="E29" s="3"/>
      <c r="F29" s="3">
        <v>5</v>
      </c>
      <c r="G29" s="3" t="s">
        <v>427</v>
      </c>
      <c r="H29" s="3" t="s">
        <v>276</v>
      </c>
      <c r="I29" s="5">
        <v>44663</v>
      </c>
      <c r="J29" s="4">
        <v>9781284233360</v>
      </c>
      <c r="K29" s="3" t="str">
        <f>"9781284233377"</f>
        <v>9781284233377</v>
      </c>
      <c r="L29" s="3">
        <v>6951900</v>
      </c>
      <c r="M29" s="2" t="s">
        <v>426</v>
      </c>
    </row>
    <row r="30" spans="1:13" x14ac:dyDescent="0.4">
      <c r="A30" s="3">
        <v>25</v>
      </c>
      <c r="B30" s="3" t="s">
        <v>331</v>
      </c>
      <c r="C30" s="3" t="s">
        <v>425</v>
      </c>
      <c r="D30" s="3" t="s">
        <v>424</v>
      </c>
      <c r="E30" s="3"/>
      <c r="F30" s="3">
        <v>5</v>
      </c>
      <c r="G30" s="3"/>
      <c r="H30" s="3" t="s">
        <v>11</v>
      </c>
      <c r="I30" s="5">
        <v>44760</v>
      </c>
      <c r="J30" s="4">
        <v>9781119354994</v>
      </c>
      <c r="K30" s="3" t="str">
        <f>"9781119354932"</f>
        <v>9781119354932</v>
      </c>
      <c r="L30" s="3">
        <v>6961355</v>
      </c>
      <c r="M30" s="2" t="s">
        <v>423</v>
      </c>
    </row>
    <row r="31" spans="1:13" x14ac:dyDescent="0.4">
      <c r="A31" s="3">
        <v>26</v>
      </c>
      <c r="B31" s="3" t="s">
        <v>4</v>
      </c>
      <c r="C31" s="3" t="s">
        <v>422</v>
      </c>
      <c r="D31" s="3" t="s">
        <v>421</v>
      </c>
      <c r="E31" s="3"/>
      <c r="F31" s="3">
        <v>4</v>
      </c>
      <c r="G31" s="3" t="s">
        <v>420</v>
      </c>
      <c r="H31" s="3" t="s">
        <v>365</v>
      </c>
      <c r="I31" s="5">
        <v>44743</v>
      </c>
      <c r="J31" s="4">
        <v>9783662637081</v>
      </c>
      <c r="K31" s="3" t="str">
        <f>"9783662637098"</f>
        <v>9783662637098</v>
      </c>
      <c r="L31" s="3">
        <v>6976410</v>
      </c>
      <c r="M31" s="2" t="s">
        <v>419</v>
      </c>
    </row>
    <row r="32" spans="1:13" x14ac:dyDescent="0.4">
      <c r="A32" s="3">
        <v>27</v>
      </c>
      <c r="B32" s="3" t="s">
        <v>76</v>
      </c>
      <c r="C32" s="3" t="s">
        <v>418</v>
      </c>
      <c r="D32" s="3" t="s">
        <v>417</v>
      </c>
      <c r="E32" s="3"/>
      <c r="F32" s="3">
        <v>4</v>
      </c>
      <c r="G32" s="3" t="s">
        <v>416</v>
      </c>
      <c r="H32" s="3" t="s">
        <v>197</v>
      </c>
      <c r="I32" s="5">
        <v>44649</v>
      </c>
      <c r="J32" s="4">
        <v>9783030426330</v>
      </c>
      <c r="K32" s="3" t="str">
        <f>"9783030426347"</f>
        <v>9783030426347</v>
      </c>
      <c r="L32" s="3">
        <v>6977255</v>
      </c>
      <c r="M32" s="2" t="s">
        <v>415</v>
      </c>
    </row>
    <row r="33" spans="1:13" x14ac:dyDescent="0.4">
      <c r="A33" s="3">
        <v>28</v>
      </c>
      <c r="B33" s="3" t="s">
        <v>313</v>
      </c>
      <c r="C33" s="3" t="s">
        <v>414</v>
      </c>
      <c r="D33" s="3" t="s">
        <v>413</v>
      </c>
      <c r="E33" s="3"/>
      <c r="F33" s="3">
        <v>5</v>
      </c>
      <c r="G33" s="3"/>
      <c r="H33" s="3" t="s">
        <v>276</v>
      </c>
      <c r="I33" s="5">
        <v>44656</v>
      </c>
      <c r="J33" s="4">
        <v>9781284235135</v>
      </c>
      <c r="K33" s="3" t="str">
        <f>"9781284235142"</f>
        <v>9781284235142</v>
      </c>
      <c r="L33" s="3">
        <v>6978058</v>
      </c>
      <c r="M33" s="2" t="s">
        <v>412</v>
      </c>
    </row>
    <row r="34" spans="1:13" x14ac:dyDescent="0.4">
      <c r="A34" s="3">
        <v>29</v>
      </c>
      <c r="B34" s="3" t="s">
        <v>411</v>
      </c>
      <c r="C34" s="3" t="s">
        <v>410</v>
      </c>
      <c r="D34" s="3" t="s">
        <v>409</v>
      </c>
      <c r="E34" s="3"/>
      <c r="F34" s="3">
        <v>1</v>
      </c>
      <c r="G34" s="3" t="s">
        <v>408</v>
      </c>
      <c r="H34" s="3" t="s">
        <v>407</v>
      </c>
      <c r="I34" s="5">
        <v>44658</v>
      </c>
      <c r="J34" s="4">
        <v>9789811245640</v>
      </c>
      <c r="K34" s="3" t="str">
        <f>"9789811245657"</f>
        <v>9789811245657</v>
      </c>
      <c r="L34" s="3">
        <v>6989285</v>
      </c>
      <c r="M34" s="2" t="s">
        <v>406</v>
      </c>
    </row>
    <row r="35" spans="1:13" x14ac:dyDescent="0.4">
      <c r="A35" s="3">
        <v>30</v>
      </c>
      <c r="B35" s="3" t="s">
        <v>405</v>
      </c>
      <c r="C35" s="3" t="s">
        <v>404</v>
      </c>
      <c r="D35" s="3" t="s">
        <v>403</v>
      </c>
      <c r="E35" s="3"/>
      <c r="F35" s="3">
        <v>5</v>
      </c>
      <c r="G35" s="3" t="s">
        <v>402</v>
      </c>
      <c r="H35" s="3" t="s">
        <v>186</v>
      </c>
      <c r="I35" s="5">
        <v>44705</v>
      </c>
      <c r="J35" s="4">
        <v>9780323998994</v>
      </c>
      <c r="K35" s="3" t="str">
        <f>"9780323985338"</f>
        <v>9780323985338</v>
      </c>
      <c r="L35" s="3">
        <v>6995516</v>
      </c>
      <c r="M35" s="2" t="s">
        <v>401</v>
      </c>
    </row>
    <row r="36" spans="1:13" x14ac:dyDescent="0.4">
      <c r="A36" s="3">
        <v>31</v>
      </c>
      <c r="B36" s="3" t="s">
        <v>289</v>
      </c>
      <c r="C36" s="3" t="s">
        <v>400</v>
      </c>
      <c r="D36" s="3" t="s">
        <v>399</v>
      </c>
      <c r="E36" s="3"/>
      <c r="F36" s="3">
        <v>6</v>
      </c>
      <c r="G36" s="3" t="s">
        <v>398</v>
      </c>
      <c r="H36" s="3" t="s">
        <v>28</v>
      </c>
      <c r="I36" s="5">
        <v>44802</v>
      </c>
      <c r="J36" s="4">
        <v>9780323791359</v>
      </c>
      <c r="K36" s="3" t="str">
        <f>"9780323791366"</f>
        <v>9780323791366</v>
      </c>
      <c r="L36" s="3">
        <v>7007278</v>
      </c>
      <c r="M36" s="2" t="s">
        <v>397</v>
      </c>
    </row>
    <row r="37" spans="1:13" x14ac:dyDescent="0.4">
      <c r="A37" s="3">
        <v>32</v>
      </c>
      <c r="B37" s="3" t="s">
        <v>114</v>
      </c>
      <c r="C37" s="3" t="s">
        <v>396</v>
      </c>
      <c r="D37" s="3" t="s">
        <v>395</v>
      </c>
      <c r="E37" s="3"/>
      <c r="F37" s="3">
        <v>5</v>
      </c>
      <c r="G37" s="3"/>
      <c r="H37" s="3" t="s">
        <v>197</v>
      </c>
      <c r="I37" s="5">
        <v>44713</v>
      </c>
      <c r="J37" s="4">
        <v>9783030887261</v>
      </c>
      <c r="K37" s="3" t="str">
        <f>"9783030887278"</f>
        <v>9783030887278</v>
      </c>
      <c r="L37" s="3">
        <v>7007385</v>
      </c>
      <c r="M37" s="2" t="s">
        <v>394</v>
      </c>
    </row>
    <row r="38" spans="1:13" x14ac:dyDescent="0.4">
      <c r="A38" s="3">
        <v>33</v>
      </c>
      <c r="B38" s="3" t="s">
        <v>363</v>
      </c>
      <c r="C38" s="3" t="s">
        <v>393</v>
      </c>
      <c r="D38" s="3" t="s">
        <v>392</v>
      </c>
      <c r="E38" s="3"/>
      <c r="F38" s="3">
        <v>6</v>
      </c>
      <c r="G38" s="3" t="s">
        <v>391</v>
      </c>
      <c r="H38" s="3" t="s">
        <v>11</v>
      </c>
      <c r="I38" s="5">
        <v>44795</v>
      </c>
      <c r="J38" s="4">
        <v>9781119665816</v>
      </c>
      <c r="K38" s="3" t="str">
        <f>"9781119665830"</f>
        <v>9781119665830</v>
      </c>
      <c r="L38" s="3">
        <v>7008523</v>
      </c>
      <c r="M38" s="2" t="s">
        <v>390</v>
      </c>
    </row>
    <row r="39" spans="1:13" x14ac:dyDescent="0.4">
      <c r="A39" s="3">
        <v>34</v>
      </c>
      <c r="B39" s="3" t="s">
        <v>156</v>
      </c>
      <c r="C39" s="3" t="s">
        <v>389</v>
      </c>
      <c r="D39" s="3" t="s">
        <v>388</v>
      </c>
      <c r="E39" s="3"/>
      <c r="F39" s="3">
        <v>20</v>
      </c>
      <c r="G39" s="3" t="s">
        <v>387</v>
      </c>
      <c r="H39" s="3" t="s">
        <v>223</v>
      </c>
      <c r="I39" s="5">
        <v>44740</v>
      </c>
      <c r="J39" s="4">
        <v>9780826160638</v>
      </c>
      <c r="K39" s="3" t="str">
        <f>"9780826160645"</f>
        <v>9780826160645</v>
      </c>
      <c r="L39" s="3">
        <v>7016599</v>
      </c>
      <c r="M39" s="2" t="s">
        <v>386</v>
      </c>
    </row>
    <row r="40" spans="1:13" x14ac:dyDescent="0.4">
      <c r="A40" s="3">
        <v>35</v>
      </c>
      <c r="B40" s="3" t="s">
        <v>385</v>
      </c>
      <c r="C40" s="3" t="s">
        <v>384</v>
      </c>
      <c r="D40" s="3" t="s">
        <v>383</v>
      </c>
      <c r="E40" s="3"/>
      <c r="F40" s="3">
        <v>4</v>
      </c>
      <c r="G40" s="3" t="s">
        <v>382</v>
      </c>
      <c r="H40" s="3" t="s">
        <v>162</v>
      </c>
      <c r="I40" s="5">
        <v>44743</v>
      </c>
      <c r="J40" s="4">
        <v>9780367687007</v>
      </c>
      <c r="K40" s="3" t="str">
        <f>"9781000631715"</f>
        <v>9781000631715</v>
      </c>
      <c r="L40" s="3">
        <v>7017482</v>
      </c>
      <c r="M40" s="2" t="s">
        <v>381</v>
      </c>
    </row>
    <row r="41" spans="1:13" x14ac:dyDescent="0.4">
      <c r="A41" s="3">
        <v>36</v>
      </c>
      <c r="B41" s="3" t="s">
        <v>299</v>
      </c>
      <c r="C41" s="3" t="s">
        <v>380</v>
      </c>
      <c r="D41" s="3" t="s">
        <v>379</v>
      </c>
      <c r="E41" s="3"/>
      <c r="F41" s="3">
        <v>5</v>
      </c>
      <c r="G41" s="3" t="s">
        <v>378</v>
      </c>
      <c r="H41" s="3" t="s">
        <v>162</v>
      </c>
      <c r="I41" s="5">
        <v>44713</v>
      </c>
      <c r="J41" s="4">
        <v>9780367469979</v>
      </c>
      <c r="K41" s="3" t="str">
        <f>"9781000590623"</f>
        <v>9781000590623</v>
      </c>
      <c r="L41" s="3">
        <v>7018771</v>
      </c>
      <c r="M41" s="2" t="s">
        <v>377</v>
      </c>
    </row>
    <row r="42" spans="1:13" x14ac:dyDescent="0.4">
      <c r="A42" s="3">
        <v>37</v>
      </c>
      <c r="B42" s="3" t="s">
        <v>42</v>
      </c>
      <c r="C42" s="3" t="s">
        <v>376</v>
      </c>
      <c r="D42" s="3" t="s">
        <v>375</v>
      </c>
      <c r="E42" s="3"/>
      <c r="F42" s="3">
        <v>9</v>
      </c>
      <c r="G42" s="3" t="s">
        <v>374</v>
      </c>
      <c r="H42" s="3" t="s">
        <v>223</v>
      </c>
      <c r="I42" s="5">
        <v>44743</v>
      </c>
      <c r="J42" s="4">
        <v>9780826194954</v>
      </c>
      <c r="K42" s="3" t="str">
        <f>"9780826194992"</f>
        <v>9780826194992</v>
      </c>
      <c r="L42" s="3">
        <v>7020743</v>
      </c>
      <c r="M42" s="2" t="s">
        <v>373</v>
      </c>
    </row>
    <row r="43" spans="1:13" x14ac:dyDescent="0.4">
      <c r="A43" s="3">
        <v>38</v>
      </c>
      <c r="B43" s="3" t="s">
        <v>21</v>
      </c>
      <c r="C43" s="3" t="s">
        <v>372</v>
      </c>
      <c r="D43" s="3" t="s">
        <v>371</v>
      </c>
      <c r="E43" s="3"/>
      <c r="F43" s="3">
        <v>3</v>
      </c>
      <c r="G43" s="3" t="s">
        <v>370</v>
      </c>
      <c r="H43" s="3" t="s">
        <v>28</v>
      </c>
      <c r="I43" s="5">
        <v>44721</v>
      </c>
      <c r="J43" s="4">
        <v>9780323763325</v>
      </c>
      <c r="K43" s="3" t="str">
        <f>"9780323763332"</f>
        <v>9780323763332</v>
      </c>
      <c r="L43" s="3">
        <v>7021651</v>
      </c>
      <c r="M43" s="2" t="s">
        <v>369</v>
      </c>
    </row>
    <row r="44" spans="1:13" x14ac:dyDescent="0.4">
      <c r="A44" s="3">
        <v>39</v>
      </c>
      <c r="B44" s="3" t="s">
        <v>15</v>
      </c>
      <c r="C44" s="3" t="s">
        <v>368</v>
      </c>
      <c r="D44" s="3" t="s">
        <v>367</v>
      </c>
      <c r="E44" s="3"/>
      <c r="F44" s="3">
        <v>7</v>
      </c>
      <c r="G44" s="3" t="s">
        <v>366</v>
      </c>
      <c r="H44" s="3" t="s">
        <v>365</v>
      </c>
      <c r="I44" s="5">
        <v>44781</v>
      </c>
      <c r="J44" s="4">
        <v>9783662631225</v>
      </c>
      <c r="K44" s="3" t="str">
        <f>"9783662631232"</f>
        <v>9783662631232</v>
      </c>
      <c r="L44" s="3">
        <v>7021829</v>
      </c>
      <c r="M44" s="2" t="s">
        <v>364</v>
      </c>
    </row>
    <row r="45" spans="1:13" x14ac:dyDescent="0.4">
      <c r="A45" s="3">
        <v>40</v>
      </c>
      <c r="B45" s="3" t="s">
        <v>363</v>
      </c>
      <c r="C45" s="3" t="s">
        <v>362</v>
      </c>
      <c r="D45" s="3" t="s">
        <v>361</v>
      </c>
      <c r="E45" s="3"/>
      <c r="F45" s="3">
        <v>6</v>
      </c>
      <c r="G45" s="3" t="s">
        <v>360</v>
      </c>
      <c r="H45" s="3" t="s">
        <v>11</v>
      </c>
      <c r="I45" s="5">
        <v>44788</v>
      </c>
      <c r="J45" s="4">
        <v>9781119719755</v>
      </c>
      <c r="K45" s="3" t="str">
        <f>"9781119719786"</f>
        <v>9781119719786</v>
      </c>
      <c r="L45" s="3">
        <v>7041593</v>
      </c>
      <c r="M45" s="2" t="s">
        <v>359</v>
      </c>
    </row>
    <row r="46" spans="1:13" x14ac:dyDescent="0.4">
      <c r="A46" s="3">
        <v>41</v>
      </c>
      <c r="B46" s="3" t="s">
        <v>89</v>
      </c>
      <c r="C46" s="3" t="s">
        <v>358</v>
      </c>
      <c r="D46" s="3" t="s">
        <v>357</v>
      </c>
      <c r="E46" s="3"/>
      <c r="F46" s="3">
        <v>7</v>
      </c>
      <c r="G46" s="3" t="s">
        <v>356</v>
      </c>
      <c r="H46" s="3" t="s">
        <v>28</v>
      </c>
      <c r="I46" s="5">
        <v>44811</v>
      </c>
      <c r="J46" s="4">
        <v>9780323529648</v>
      </c>
      <c r="K46" s="3" t="str">
        <f>"9780323547826"</f>
        <v>9780323547826</v>
      </c>
      <c r="L46" s="3">
        <v>7044925</v>
      </c>
      <c r="M46" s="2" t="s">
        <v>355</v>
      </c>
    </row>
    <row r="47" spans="1:13" x14ac:dyDescent="0.4">
      <c r="A47" s="3">
        <v>42</v>
      </c>
      <c r="B47" s="3" t="s">
        <v>156</v>
      </c>
      <c r="C47" s="3" t="s">
        <v>354</v>
      </c>
      <c r="D47" s="3" t="s">
        <v>353</v>
      </c>
      <c r="E47" s="3"/>
      <c r="F47" s="3">
        <v>10</v>
      </c>
      <c r="G47" s="3" t="s">
        <v>352</v>
      </c>
      <c r="H47" s="3" t="s">
        <v>28</v>
      </c>
      <c r="I47" s="5">
        <v>44839</v>
      </c>
      <c r="J47" s="4">
        <v>9780323776844</v>
      </c>
      <c r="K47" s="3" t="str">
        <f>"9780323776851"</f>
        <v>9780323776851</v>
      </c>
      <c r="L47" s="3">
        <v>7044965</v>
      </c>
      <c r="M47" s="2" t="s">
        <v>351</v>
      </c>
    </row>
    <row r="48" spans="1:13" x14ac:dyDescent="0.4">
      <c r="A48" s="3">
        <v>43</v>
      </c>
      <c r="B48" s="3" t="s">
        <v>251</v>
      </c>
      <c r="C48" s="3" t="s">
        <v>350</v>
      </c>
      <c r="D48" s="3" t="s">
        <v>338</v>
      </c>
      <c r="E48" s="3"/>
      <c r="F48" s="3">
        <v>6</v>
      </c>
      <c r="G48" s="3" t="s">
        <v>349</v>
      </c>
      <c r="H48" s="3" t="s">
        <v>186</v>
      </c>
      <c r="I48" s="5">
        <v>44761</v>
      </c>
      <c r="J48" s="4">
        <v>9780323955843</v>
      </c>
      <c r="K48" s="3" t="str">
        <f>"9780323955850"</f>
        <v>9780323955850</v>
      </c>
      <c r="L48" s="3">
        <v>7045729</v>
      </c>
      <c r="M48" s="2" t="s">
        <v>348</v>
      </c>
    </row>
    <row r="49" spans="1:13" x14ac:dyDescent="0.4">
      <c r="A49" s="3">
        <v>44</v>
      </c>
      <c r="B49" s="3" t="s">
        <v>47</v>
      </c>
      <c r="C49" s="3" t="s">
        <v>347</v>
      </c>
      <c r="D49" s="3" t="s">
        <v>346</v>
      </c>
      <c r="E49" s="3"/>
      <c r="F49" s="3">
        <v>9</v>
      </c>
      <c r="G49" s="3" t="s">
        <v>345</v>
      </c>
      <c r="H49" s="3" t="s">
        <v>276</v>
      </c>
      <c r="I49" s="5">
        <v>44792</v>
      </c>
      <c r="J49" s="4">
        <v>9781284249286</v>
      </c>
      <c r="K49" s="3" t="str">
        <f>"9781284249316"</f>
        <v>9781284249316</v>
      </c>
      <c r="L49" s="3">
        <v>7046904</v>
      </c>
      <c r="M49" s="2" t="s">
        <v>344</v>
      </c>
    </row>
    <row r="50" spans="1:13" x14ac:dyDescent="0.4">
      <c r="A50" s="3">
        <v>45</v>
      </c>
      <c r="B50" s="3" t="s">
        <v>47</v>
      </c>
      <c r="C50" s="3" t="s">
        <v>343</v>
      </c>
      <c r="D50" s="3" t="s">
        <v>342</v>
      </c>
      <c r="E50" s="3"/>
      <c r="F50" s="3">
        <v>5</v>
      </c>
      <c r="G50" s="3" t="s">
        <v>341</v>
      </c>
      <c r="H50" s="3" t="s">
        <v>197</v>
      </c>
      <c r="I50" s="5">
        <v>44768</v>
      </c>
      <c r="J50" s="4">
        <v>9783030912369</v>
      </c>
      <c r="K50" s="3" t="str">
        <f>"9783030912376"</f>
        <v>9783030912376</v>
      </c>
      <c r="L50" s="3">
        <v>7050333</v>
      </c>
      <c r="M50" s="2" t="s">
        <v>340</v>
      </c>
    </row>
    <row r="51" spans="1:13" x14ac:dyDescent="0.4">
      <c r="A51" s="3">
        <v>46</v>
      </c>
      <c r="B51" s="3" t="s">
        <v>251</v>
      </c>
      <c r="C51" s="3" t="s">
        <v>339</v>
      </c>
      <c r="D51" s="3" t="s">
        <v>338</v>
      </c>
      <c r="E51" s="3"/>
      <c r="F51" s="3">
        <v>6</v>
      </c>
      <c r="G51" s="3" t="s">
        <v>337</v>
      </c>
      <c r="H51" s="3" t="s">
        <v>186</v>
      </c>
      <c r="I51" s="5">
        <v>44776</v>
      </c>
      <c r="J51" s="4">
        <v>9780323960113</v>
      </c>
      <c r="K51" s="3" t="str">
        <f>"9780323958172"</f>
        <v>9780323958172</v>
      </c>
      <c r="L51" s="3">
        <v>7069064</v>
      </c>
      <c r="M51" s="2" t="s">
        <v>336</v>
      </c>
    </row>
    <row r="52" spans="1:13" x14ac:dyDescent="0.4">
      <c r="A52" s="3">
        <v>47</v>
      </c>
      <c r="B52" s="3" t="s">
        <v>119</v>
      </c>
      <c r="C52" s="3" t="s">
        <v>335</v>
      </c>
      <c r="D52" s="3" t="s">
        <v>334</v>
      </c>
      <c r="E52" s="3"/>
      <c r="F52" s="3">
        <v>5</v>
      </c>
      <c r="G52" s="3" t="s">
        <v>333</v>
      </c>
      <c r="H52" s="3" t="s">
        <v>11</v>
      </c>
      <c r="I52" s="5">
        <v>44873</v>
      </c>
      <c r="J52" s="4">
        <v>9781119498858</v>
      </c>
      <c r="K52" s="3" t="str">
        <f>"9781119498865"</f>
        <v>9781119498865</v>
      </c>
      <c r="L52" s="3">
        <v>7069529</v>
      </c>
      <c r="M52" s="2" t="s">
        <v>332</v>
      </c>
    </row>
    <row r="53" spans="1:13" x14ac:dyDescent="0.4">
      <c r="A53" s="3">
        <v>48</v>
      </c>
      <c r="B53" s="3" t="s">
        <v>331</v>
      </c>
      <c r="C53" s="3" t="s">
        <v>330</v>
      </c>
      <c r="D53" s="3" t="s">
        <v>329</v>
      </c>
      <c r="E53" s="3"/>
      <c r="F53" s="3">
        <v>4</v>
      </c>
      <c r="G53" s="3" t="s">
        <v>328</v>
      </c>
      <c r="H53" s="3" t="s">
        <v>197</v>
      </c>
      <c r="I53" s="5">
        <v>44864</v>
      </c>
      <c r="J53" s="4">
        <v>9783030919191</v>
      </c>
      <c r="K53" s="3" t="str">
        <f>"9783030919207"</f>
        <v>9783030919207</v>
      </c>
      <c r="L53" s="3">
        <v>7070980</v>
      </c>
      <c r="M53" s="2" t="s">
        <v>327</v>
      </c>
    </row>
    <row r="54" spans="1:13" x14ac:dyDescent="0.4">
      <c r="A54" s="3">
        <v>49</v>
      </c>
      <c r="B54" s="3" t="s">
        <v>326</v>
      </c>
      <c r="C54" s="3" t="s">
        <v>325</v>
      </c>
      <c r="D54" s="3" t="s">
        <v>324</v>
      </c>
      <c r="E54" s="3"/>
      <c r="F54" s="3">
        <v>5</v>
      </c>
      <c r="G54" s="3"/>
      <c r="H54" s="3" t="s">
        <v>276</v>
      </c>
      <c r="I54" s="5">
        <v>44847</v>
      </c>
      <c r="J54" s="4">
        <v>9781284198287</v>
      </c>
      <c r="K54" s="3" t="str">
        <f>"9781284198294"</f>
        <v>9781284198294</v>
      </c>
      <c r="L54" s="3">
        <v>7072299</v>
      </c>
      <c r="M54" s="2" t="s">
        <v>323</v>
      </c>
    </row>
    <row r="55" spans="1:13" x14ac:dyDescent="0.4">
      <c r="A55" s="3">
        <v>50</v>
      </c>
      <c r="B55" s="3" t="s">
        <v>322</v>
      </c>
      <c r="C55" s="3" t="s">
        <v>321</v>
      </c>
      <c r="D55" s="3" t="s">
        <v>320</v>
      </c>
      <c r="E55" s="3"/>
      <c r="F55" s="3">
        <v>9</v>
      </c>
      <c r="G55" s="3"/>
      <c r="H55" s="3" t="s">
        <v>11</v>
      </c>
      <c r="I55" s="5">
        <v>44844</v>
      </c>
      <c r="J55" s="4">
        <v>9781119807445</v>
      </c>
      <c r="K55" s="3" t="str">
        <f>"9781119807469"</f>
        <v>9781119807469</v>
      </c>
      <c r="L55" s="3">
        <v>7072317</v>
      </c>
      <c r="M55" s="2" t="s">
        <v>319</v>
      </c>
    </row>
    <row r="56" spans="1:13" x14ac:dyDescent="0.4">
      <c r="A56" s="3">
        <v>51</v>
      </c>
      <c r="B56" s="3" t="s">
        <v>166</v>
      </c>
      <c r="C56" s="3" t="s">
        <v>318</v>
      </c>
      <c r="D56" s="3" t="s">
        <v>317</v>
      </c>
      <c r="E56" s="3"/>
      <c r="F56" s="3">
        <v>5</v>
      </c>
      <c r="G56" s="3" t="s">
        <v>316</v>
      </c>
      <c r="H56" s="3" t="s">
        <v>315</v>
      </c>
      <c r="I56" s="5">
        <v>44733</v>
      </c>
      <c r="J56" s="4">
        <v>9780198799481</v>
      </c>
      <c r="K56" s="3" t="str">
        <f>"9780192520050"</f>
        <v>9780192520050</v>
      </c>
      <c r="L56" s="3">
        <v>7075595</v>
      </c>
      <c r="M56" s="2" t="s">
        <v>314</v>
      </c>
    </row>
    <row r="57" spans="1:13" x14ac:dyDescent="0.4">
      <c r="A57" s="3">
        <v>52</v>
      </c>
      <c r="B57" s="3" t="s">
        <v>313</v>
      </c>
      <c r="C57" s="3" t="s">
        <v>312</v>
      </c>
      <c r="D57" s="3" t="s">
        <v>311</v>
      </c>
      <c r="E57" s="3"/>
      <c r="F57" s="3">
        <v>8</v>
      </c>
      <c r="G57" s="3" t="s">
        <v>310</v>
      </c>
      <c r="H57" s="3" t="s">
        <v>276</v>
      </c>
      <c r="I57" s="5">
        <v>44959</v>
      </c>
      <c r="J57" s="4">
        <v>9781284238532</v>
      </c>
      <c r="K57" s="3" t="str">
        <f>"9781284238549"</f>
        <v>9781284238549</v>
      </c>
      <c r="L57" s="3">
        <v>7075956</v>
      </c>
      <c r="M57" s="2" t="s">
        <v>309</v>
      </c>
    </row>
    <row r="58" spans="1:13" x14ac:dyDescent="0.4">
      <c r="A58" s="3">
        <v>53</v>
      </c>
      <c r="B58" s="3" t="s">
        <v>89</v>
      </c>
      <c r="C58" s="3" t="s">
        <v>308</v>
      </c>
      <c r="D58" s="3" t="s">
        <v>307</v>
      </c>
      <c r="E58" s="3"/>
      <c r="F58" s="3">
        <v>7</v>
      </c>
      <c r="G58" s="3" t="s">
        <v>306</v>
      </c>
      <c r="H58" s="3" t="s">
        <v>162</v>
      </c>
      <c r="I58" s="5">
        <v>44820</v>
      </c>
      <c r="J58" s="4">
        <v>9780815368847</v>
      </c>
      <c r="K58" s="3" t="str">
        <f>"9781351253758"</f>
        <v>9781351253758</v>
      </c>
      <c r="L58" s="3">
        <v>7076882</v>
      </c>
      <c r="M58" s="2" t="s">
        <v>305</v>
      </c>
    </row>
    <row r="59" spans="1:13" x14ac:dyDescent="0.4">
      <c r="A59" s="3">
        <v>54</v>
      </c>
      <c r="B59" s="3" t="s">
        <v>304</v>
      </c>
      <c r="C59" s="3" t="s">
        <v>303</v>
      </c>
      <c r="D59" s="3" t="s">
        <v>302</v>
      </c>
      <c r="E59" s="3"/>
      <c r="F59" s="3">
        <v>5</v>
      </c>
      <c r="G59" s="3" t="s">
        <v>301</v>
      </c>
      <c r="H59" s="3" t="s">
        <v>276</v>
      </c>
      <c r="I59" s="5">
        <v>44811</v>
      </c>
      <c r="J59" s="4">
        <v>9781284248302</v>
      </c>
      <c r="K59" s="3" t="str">
        <f>"9781284248319"</f>
        <v>9781284248319</v>
      </c>
      <c r="L59" s="3">
        <v>7076996</v>
      </c>
      <c r="M59" s="2" t="s">
        <v>300</v>
      </c>
    </row>
    <row r="60" spans="1:13" x14ac:dyDescent="0.4">
      <c r="A60" s="3">
        <v>55</v>
      </c>
      <c r="B60" s="3" t="s">
        <v>299</v>
      </c>
      <c r="C60" s="3" t="s">
        <v>298</v>
      </c>
      <c r="D60" s="3" t="s">
        <v>297</v>
      </c>
      <c r="E60" s="3"/>
      <c r="F60" s="3">
        <v>9</v>
      </c>
      <c r="G60" s="3" t="s">
        <v>296</v>
      </c>
      <c r="H60" s="3" t="s">
        <v>186</v>
      </c>
      <c r="I60" s="5">
        <v>44782</v>
      </c>
      <c r="J60" s="4">
        <v>9780323909679</v>
      </c>
      <c r="K60" s="3" t="str">
        <f>"9780323984430"</f>
        <v>9780323984430</v>
      </c>
      <c r="L60" s="3">
        <v>7078110</v>
      </c>
      <c r="M60" s="2" t="s">
        <v>295</v>
      </c>
    </row>
    <row r="61" spans="1:13" x14ac:dyDescent="0.4">
      <c r="A61" s="3">
        <v>56</v>
      </c>
      <c r="B61" s="3" t="s">
        <v>294</v>
      </c>
      <c r="C61" s="3" t="s">
        <v>293</v>
      </c>
      <c r="D61" s="3" t="s">
        <v>292</v>
      </c>
      <c r="E61" s="3"/>
      <c r="F61" s="3">
        <v>5</v>
      </c>
      <c r="G61" s="3" t="s">
        <v>291</v>
      </c>
      <c r="H61" s="3" t="s">
        <v>276</v>
      </c>
      <c r="I61" s="5">
        <v>44831</v>
      </c>
      <c r="J61" s="4">
        <v>9781284247541</v>
      </c>
      <c r="K61" s="3" t="str">
        <f>"9781284247558"</f>
        <v>9781284247558</v>
      </c>
      <c r="L61" s="3">
        <v>7079307</v>
      </c>
      <c r="M61" s="2" t="s">
        <v>290</v>
      </c>
    </row>
    <row r="62" spans="1:13" x14ac:dyDescent="0.4">
      <c r="A62" s="3">
        <v>57</v>
      </c>
      <c r="B62" s="3" t="s">
        <v>289</v>
      </c>
      <c r="C62" s="3" t="s">
        <v>288</v>
      </c>
      <c r="D62" s="3" t="s">
        <v>287</v>
      </c>
      <c r="E62" s="3"/>
      <c r="F62" s="3">
        <v>8</v>
      </c>
      <c r="G62" s="3" t="s">
        <v>286</v>
      </c>
      <c r="H62" s="3" t="s">
        <v>197</v>
      </c>
      <c r="I62" s="5">
        <v>44807</v>
      </c>
      <c r="J62" s="4">
        <v>9783030527181</v>
      </c>
      <c r="K62" s="3" t="str">
        <f>"9783030527198"</f>
        <v>9783030527198</v>
      </c>
      <c r="L62" s="3">
        <v>7080066</v>
      </c>
      <c r="M62" s="2" t="s">
        <v>285</v>
      </c>
    </row>
    <row r="63" spans="1:13" x14ac:dyDescent="0.4">
      <c r="A63" s="3">
        <v>58</v>
      </c>
      <c r="B63" s="3" t="s">
        <v>47</v>
      </c>
      <c r="C63" s="3" t="s">
        <v>284</v>
      </c>
      <c r="D63" s="3" t="s">
        <v>283</v>
      </c>
      <c r="E63" s="3"/>
      <c r="F63" s="3">
        <v>6</v>
      </c>
      <c r="G63" s="3" t="s">
        <v>282</v>
      </c>
      <c r="H63" s="3" t="s">
        <v>276</v>
      </c>
      <c r="I63" s="5">
        <v>44819</v>
      </c>
      <c r="J63" s="4">
        <v>9781284259247</v>
      </c>
      <c r="K63" s="3" t="str">
        <f>"9781284259254"</f>
        <v>9781284259254</v>
      </c>
      <c r="L63" s="3">
        <v>7080163</v>
      </c>
      <c r="M63" s="2" t="s">
        <v>281</v>
      </c>
    </row>
    <row r="64" spans="1:13" x14ac:dyDescent="0.4">
      <c r="A64" s="3">
        <v>59</v>
      </c>
      <c r="B64" s="3" t="s">
        <v>280</v>
      </c>
      <c r="C64" s="3" t="s">
        <v>279</v>
      </c>
      <c r="D64" s="3" t="s">
        <v>278</v>
      </c>
      <c r="E64" s="3"/>
      <c r="F64" s="3">
        <v>4</v>
      </c>
      <c r="G64" s="3" t="s">
        <v>277</v>
      </c>
      <c r="H64" s="3" t="s">
        <v>276</v>
      </c>
      <c r="I64" s="5">
        <v>44858</v>
      </c>
      <c r="J64" s="4">
        <v>9781284234930</v>
      </c>
      <c r="K64" s="3" t="str">
        <f>"9781284234978"</f>
        <v>9781284234978</v>
      </c>
      <c r="L64" s="3">
        <v>7088097</v>
      </c>
      <c r="M64" s="2" t="s">
        <v>275</v>
      </c>
    </row>
    <row r="65" spans="1:13" x14ac:dyDescent="0.4">
      <c r="A65" s="3">
        <v>60</v>
      </c>
      <c r="B65" s="3" t="s">
        <v>76</v>
      </c>
      <c r="C65" s="3" t="s">
        <v>274</v>
      </c>
      <c r="D65" s="3" t="s">
        <v>273</v>
      </c>
      <c r="E65" s="3"/>
      <c r="F65" s="3">
        <v>5</v>
      </c>
      <c r="G65" s="3" t="s">
        <v>272</v>
      </c>
      <c r="H65" s="3" t="s">
        <v>197</v>
      </c>
      <c r="I65" s="5">
        <v>44819</v>
      </c>
      <c r="J65" s="4">
        <v>9783031084492</v>
      </c>
      <c r="K65" s="3" t="str">
        <f>"9783031084508"</f>
        <v>9783031084508</v>
      </c>
      <c r="L65" s="3">
        <v>7088108</v>
      </c>
      <c r="M65" s="2" t="s">
        <v>271</v>
      </c>
    </row>
    <row r="66" spans="1:13" x14ac:dyDescent="0.4">
      <c r="A66" s="3">
        <v>61</v>
      </c>
      <c r="B66" s="3" t="s">
        <v>270</v>
      </c>
      <c r="C66" s="3" t="s">
        <v>269</v>
      </c>
      <c r="D66" s="3" t="s">
        <v>268</v>
      </c>
      <c r="E66" s="3"/>
      <c r="F66" s="3">
        <v>5</v>
      </c>
      <c r="G66" s="3" t="s">
        <v>267</v>
      </c>
      <c r="H66" s="3" t="s">
        <v>28</v>
      </c>
      <c r="I66" s="5">
        <v>44942</v>
      </c>
      <c r="J66" s="4">
        <v>9780323878005</v>
      </c>
      <c r="K66" s="3" t="str">
        <f>"9780323878012"</f>
        <v>9780323878012</v>
      </c>
      <c r="L66" s="3">
        <v>7110263</v>
      </c>
      <c r="M66" s="2" t="s">
        <v>266</v>
      </c>
    </row>
    <row r="67" spans="1:13" x14ac:dyDescent="0.4">
      <c r="A67" s="3">
        <v>62</v>
      </c>
      <c r="B67" s="3" t="s">
        <v>37</v>
      </c>
      <c r="C67" s="3" t="s">
        <v>265</v>
      </c>
      <c r="D67" s="3" t="s">
        <v>264</v>
      </c>
      <c r="E67" s="3"/>
      <c r="F67" s="3">
        <v>5</v>
      </c>
      <c r="G67" s="3" t="s">
        <v>263</v>
      </c>
      <c r="H67" s="3" t="s">
        <v>197</v>
      </c>
      <c r="I67" s="5">
        <v>44881</v>
      </c>
      <c r="J67" s="4">
        <v>9783031094415</v>
      </c>
      <c r="K67" s="3" t="str">
        <f>"9783031094422"</f>
        <v>9783031094422</v>
      </c>
      <c r="L67" s="3">
        <v>7141210</v>
      </c>
      <c r="M67" s="2" t="s">
        <v>262</v>
      </c>
    </row>
    <row r="68" spans="1:13" x14ac:dyDescent="0.4">
      <c r="A68" s="3">
        <v>63</v>
      </c>
      <c r="B68" s="3" t="s">
        <v>261</v>
      </c>
      <c r="C68" s="3" t="s">
        <v>260</v>
      </c>
      <c r="D68" s="3" t="s">
        <v>259</v>
      </c>
      <c r="E68" s="3"/>
      <c r="F68" s="3">
        <v>6</v>
      </c>
      <c r="G68" s="3" t="s">
        <v>258</v>
      </c>
      <c r="H68" s="3" t="s">
        <v>186</v>
      </c>
      <c r="I68" s="5">
        <v>44888</v>
      </c>
      <c r="J68" s="4">
        <v>9780323902212</v>
      </c>
      <c r="K68" s="3" t="str">
        <f>"9780323916561"</f>
        <v>9780323916561</v>
      </c>
      <c r="L68" s="3">
        <v>7144600</v>
      </c>
      <c r="M68" s="2" t="s">
        <v>257</v>
      </c>
    </row>
    <row r="69" spans="1:13" x14ac:dyDescent="0.4">
      <c r="A69" s="3">
        <v>64</v>
      </c>
      <c r="B69" s="3" t="s">
        <v>256</v>
      </c>
      <c r="C69" s="3" t="s">
        <v>255</v>
      </c>
      <c r="D69" s="3" t="s">
        <v>254</v>
      </c>
      <c r="E69" s="3"/>
      <c r="F69" s="3">
        <v>29</v>
      </c>
      <c r="G69" s="3" t="s">
        <v>253</v>
      </c>
      <c r="H69" s="3" t="s">
        <v>162</v>
      </c>
      <c r="I69" s="5">
        <v>44927</v>
      </c>
      <c r="J69" s="4">
        <v>9781032413617</v>
      </c>
      <c r="K69" s="3" t="str">
        <f>"9781000842647"</f>
        <v>9781000842647</v>
      </c>
      <c r="L69" s="3">
        <v>7150228</v>
      </c>
      <c r="M69" s="2" t="s">
        <v>252</v>
      </c>
    </row>
    <row r="70" spans="1:13" x14ac:dyDescent="0.4">
      <c r="A70" s="3">
        <v>65</v>
      </c>
      <c r="B70" s="3" t="s">
        <v>251</v>
      </c>
      <c r="C70" s="3" t="s">
        <v>250</v>
      </c>
      <c r="D70" s="3" t="s">
        <v>249</v>
      </c>
      <c r="E70" s="3"/>
      <c r="F70" s="3">
        <v>4</v>
      </c>
      <c r="G70" s="3" t="s">
        <v>248</v>
      </c>
      <c r="H70" s="3" t="s">
        <v>186</v>
      </c>
      <c r="I70" s="5">
        <v>44904</v>
      </c>
      <c r="J70" s="4">
        <v>9780323854924</v>
      </c>
      <c r="K70" s="3" t="str">
        <f>"9780323854931"</f>
        <v>9780323854931</v>
      </c>
      <c r="L70" s="3">
        <v>7153282</v>
      </c>
      <c r="M70" s="2" t="s">
        <v>247</v>
      </c>
    </row>
    <row r="71" spans="1:13" x14ac:dyDescent="0.4">
      <c r="A71" s="3">
        <v>66</v>
      </c>
      <c r="B71" s="3" t="s">
        <v>246</v>
      </c>
      <c r="C71" s="3" t="s">
        <v>245</v>
      </c>
      <c r="D71" s="3" t="s">
        <v>244</v>
      </c>
      <c r="E71" s="3"/>
      <c r="F71" s="3">
        <v>1</v>
      </c>
      <c r="G71" s="3" t="s">
        <v>243</v>
      </c>
      <c r="H71" s="3" t="s">
        <v>228</v>
      </c>
      <c r="I71" s="5">
        <v>44831</v>
      </c>
      <c r="J71" s="4">
        <v>9781719645607</v>
      </c>
      <c r="K71" s="3" t="str">
        <f>"9781719648332"</f>
        <v>9781719648332</v>
      </c>
      <c r="L71" s="3">
        <v>7153294</v>
      </c>
      <c r="M71" s="2" t="s">
        <v>242</v>
      </c>
    </row>
    <row r="72" spans="1:13" x14ac:dyDescent="0.4">
      <c r="A72" s="3">
        <v>67</v>
      </c>
      <c r="B72" s="3" t="s">
        <v>47</v>
      </c>
      <c r="C72" s="3" t="s">
        <v>241</v>
      </c>
      <c r="D72" s="3" t="s">
        <v>240</v>
      </c>
      <c r="E72" s="3"/>
      <c r="F72" s="3">
        <v>1</v>
      </c>
      <c r="G72" s="3"/>
      <c r="H72" s="3" t="s">
        <v>228</v>
      </c>
      <c r="I72" s="5">
        <v>44593</v>
      </c>
      <c r="J72" s="4">
        <v>9781719642774</v>
      </c>
      <c r="K72" s="3" t="str">
        <f>"9781719647113"</f>
        <v>9781719647113</v>
      </c>
      <c r="L72" s="3">
        <v>7153727</v>
      </c>
      <c r="M72" s="2" t="s">
        <v>239</v>
      </c>
    </row>
    <row r="73" spans="1:13" x14ac:dyDescent="0.4">
      <c r="A73" s="3">
        <v>68</v>
      </c>
      <c r="B73" s="3" t="s">
        <v>42</v>
      </c>
      <c r="C73" s="3" t="s">
        <v>238</v>
      </c>
      <c r="D73" s="3" t="s">
        <v>237</v>
      </c>
      <c r="E73" s="3"/>
      <c r="F73" s="3">
        <v>1</v>
      </c>
      <c r="G73" s="3" t="s">
        <v>236</v>
      </c>
      <c r="H73" s="3" t="s">
        <v>228</v>
      </c>
      <c r="I73" s="5">
        <v>44630</v>
      </c>
      <c r="J73" s="4">
        <v>9781719642965</v>
      </c>
      <c r="K73" s="3" t="str">
        <f>"9781719646703"</f>
        <v>9781719646703</v>
      </c>
      <c r="L73" s="3">
        <v>7153735</v>
      </c>
      <c r="M73" s="2" t="s">
        <v>235</v>
      </c>
    </row>
    <row r="74" spans="1:13" x14ac:dyDescent="0.4">
      <c r="A74" s="3">
        <v>69</v>
      </c>
      <c r="B74" s="3" t="s">
        <v>47</v>
      </c>
      <c r="C74" s="3" t="s">
        <v>234</v>
      </c>
      <c r="D74" s="3" t="s">
        <v>230</v>
      </c>
      <c r="E74" s="3"/>
      <c r="F74" s="3">
        <v>1</v>
      </c>
      <c r="G74" s="3" t="s">
        <v>233</v>
      </c>
      <c r="H74" s="3" t="s">
        <v>228</v>
      </c>
      <c r="I74" s="5">
        <v>44631</v>
      </c>
      <c r="J74" s="4">
        <v>9781719645331</v>
      </c>
      <c r="K74" s="3" t="str">
        <f>"9781719647700"</f>
        <v>9781719647700</v>
      </c>
      <c r="L74" s="3">
        <v>7153744</v>
      </c>
      <c r="M74" s="2" t="s">
        <v>232</v>
      </c>
    </row>
    <row r="75" spans="1:13" x14ac:dyDescent="0.4">
      <c r="A75" s="3">
        <v>70</v>
      </c>
      <c r="B75" s="3" t="s">
        <v>47</v>
      </c>
      <c r="C75" s="3" t="s">
        <v>231</v>
      </c>
      <c r="D75" s="3" t="s">
        <v>230</v>
      </c>
      <c r="E75" s="3"/>
      <c r="F75" s="3">
        <v>1</v>
      </c>
      <c r="G75" s="3" t="s">
        <v>229</v>
      </c>
      <c r="H75" s="3" t="s">
        <v>228</v>
      </c>
      <c r="I75" s="5">
        <v>44621</v>
      </c>
      <c r="J75" s="4">
        <v>9781719643078</v>
      </c>
      <c r="K75" s="3" t="str">
        <f>"9781719647670"</f>
        <v>9781719647670</v>
      </c>
      <c r="L75" s="3">
        <v>7153746</v>
      </c>
      <c r="M75" s="2" t="s">
        <v>227</v>
      </c>
    </row>
    <row r="76" spans="1:13" x14ac:dyDescent="0.4">
      <c r="A76" s="3">
        <v>71</v>
      </c>
      <c r="B76" s="3" t="s">
        <v>47</v>
      </c>
      <c r="C76" s="3" t="s">
        <v>226</v>
      </c>
      <c r="D76" s="3" t="s">
        <v>225</v>
      </c>
      <c r="E76" s="3"/>
      <c r="F76" s="3">
        <v>5</v>
      </c>
      <c r="G76" s="3" t="s">
        <v>224</v>
      </c>
      <c r="H76" s="3" t="s">
        <v>223</v>
      </c>
      <c r="I76" s="5">
        <v>44985</v>
      </c>
      <c r="J76" s="4">
        <v>9780826178015</v>
      </c>
      <c r="K76" s="3" t="str">
        <f>"9780826177865"</f>
        <v>9780826177865</v>
      </c>
      <c r="L76" s="3">
        <v>7156931</v>
      </c>
      <c r="M76" s="2" t="s">
        <v>222</v>
      </c>
    </row>
    <row r="77" spans="1:13" x14ac:dyDescent="0.4">
      <c r="A77" s="3">
        <v>72</v>
      </c>
      <c r="B77" s="3" t="s">
        <v>221</v>
      </c>
      <c r="C77" s="3" t="s">
        <v>220</v>
      </c>
      <c r="D77" s="3" t="s">
        <v>219</v>
      </c>
      <c r="E77" s="3"/>
      <c r="F77" s="3">
        <v>9</v>
      </c>
      <c r="G77" s="3" t="s">
        <v>218</v>
      </c>
      <c r="H77" s="3" t="s">
        <v>11</v>
      </c>
      <c r="I77" s="5">
        <v>44998</v>
      </c>
      <c r="J77" s="4">
        <v>9781119434498</v>
      </c>
      <c r="K77" s="3" t="str">
        <f>"9781119434528"</f>
        <v>9781119434528</v>
      </c>
      <c r="L77" s="3">
        <v>7164159</v>
      </c>
      <c r="M77" s="2" t="s">
        <v>217</v>
      </c>
    </row>
    <row r="78" spans="1:13" x14ac:dyDescent="0.4">
      <c r="A78" s="3">
        <v>73</v>
      </c>
      <c r="B78" s="3" t="s">
        <v>42</v>
      </c>
      <c r="C78" s="3" t="s">
        <v>216</v>
      </c>
      <c r="D78" s="3" t="s">
        <v>215</v>
      </c>
      <c r="E78" s="3"/>
      <c r="F78" s="3">
        <v>8</v>
      </c>
      <c r="G78" s="3" t="s">
        <v>214</v>
      </c>
      <c r="H78" s="3" t="s">
        <v>28</v>
      </c>
      <c r="I78" s="5">
        <v>44986</v>
      </c>
      <c r="J78" s="4">
        <v>9780323791281</v>
      </c>
      <c r="K78" s="3" t="str">
        <f>"9780323832687"</f>
        <v>9780323832687</v>
      </c>
      <c r="L78" s="3">
        <v>7165176</v>
      </c>
      <c r="M78" s="2" t="s">
        <v>213</v>
      </c>
    </row>
    <row r="79" spans="1:13" x14ac:dyDescent="0.4">
      <c r="A79" s="3">
        <v>74</v>
      </c>
      <c r="B79" s="3" t="s">
        <v>37</v>
      </c>
      <c r="C79" s="3" t="s">
        <v>212</v>
      </c>
      <c r="D79" s="3" t="s">
        <v>211</v>
      </c>
      <c r="E79" s="3"/>
      <c r="F79" s="3">
        <v>5</v>
      </c>
      <c r="G79" s="3" t="s">
        <v>210</v>
      </c>
      <c r="H79" s="3" t="s">
        <v>162</v>
      </c>
      <c r="I79" s="5">
        <v>44965</v>
      </c>
      <c r="J79" s="4">
        <v>9781032317519</v>
      </c>
      <c r="K79" s="3" t="str">
        <f>"9781000802627"</f>
        <v>9781000802627</v>
      </c>
      <c r="L79" s="3">
        <v>7168637</v>
      </c>
      <c r="M79" s="2" t="s">
        <v>209</v>
      </c>
    </row>
    <row r="80" spans="1:13" x14ac:dyDescent="0.4">
      <c r="A80" s="3">
        <v>75</v>
      </c>
      <c r="B80" s="3" t="s">
        <v>140</v>
      </c>
      <c r="C80" s="3" t="s">
        <v>208</v>
      </c>
      <c r="D80" s="3" t="s">
        <v>207</v>
      </c>
      <c r="E80" s="3"/>
      <c r="F80" s="3">
        <v>8</v>
      </c>
      <c r="G80" s="3" t="s">
        <v>206</v>
      </c>
      <c r="H80" s="3" t="s">
        <v>28</v>
      </c>
      <c r="I80" s="5">
        <v>44995</v>
      </c>
      <c r="J80" s="4">
        <v>9780323790581</v>
      </c>
      <c r="K80" s="3" t="str">
        <f>"9780323790598"</f>
        <v>9780323790598</v>
      </c>
      <c r="L80" s="3">
        <v>7171661</v>
      </c>
      <c r="M80" s="2" t="s">
        <v>205</v>
      </c>
    </row>
    <row r="81" spans="1:13" x14ac:dyDescent="0.4">
      <c r="A81" s="3">
        <v>76</v>
      </c>
      <c r="B81" s="3" t="s">
        <v>89</v>
      </c>
      <c r="C81" s="3" t="s">
        <v>204</v>
      </c>
      <c r="D81" s="3" t="s">
        <v>203</v>
      </c>
      <c r="E81" s="3"/>
      <c r="F81" s="3">
        <v>5</v>
      </c>
      <c r="G81" s="3" t="s">
        <v>202</v>
      </c>
      <c r="H81" s="3" t="s">
        <v>11</v>
      </c>
      <c r="I81" s="5">
        <v>45033</v>
      </c>
      <c r="J81" s="4">
        <v>9781119282310</v>
      </c>
      <c r="K81" s="3" t="str">
        <f>"9781119282341"</f>
        <v>9781119282341</v>
      </c>
      <c r="L81" s="3">
        <v>7173128</v>
      </c>
      <c r="M81" s="2" t="s">
        <v>201</v>
      </c>
    </row>
    <row r="82" spans="1:13" x14ac:dyDescent="0.4">
      <c r="A82" s="3">
        <v>77</v>
      </c>
      <c r="B82" s="3" t="s">
        <v>15</v>
      </c>
      <c r="C82" s="3" t="s">
        <v>200</v>
      </c>
      <c r="D82" s="3" t="s">
        <v>199</v>
      </c>
      <c r="E82" s="3"/>
      <c r="F82" s="3">
        <v>5</v>
      </c>
      <c r="G82" s="3" t="s">
        <v>198</v>
      </c>
      <c r="H82" s="3" t="s">
        <v>197</v>
      </c>
      <c r="I82" s="5">
        <v>44936</v>
      </c>
      <c r="J82" s="4">
        <v>9783031062308</v>
      </c>
      <c r="K82" s="3" t="str">
        <f>"9783031062315"</f>
        <v>9783031062315</v>
      </c>
      <c r="L82" s="3">
        <v>7175148</v>
      </c>
      <c r="M82" s="2" t="s">
        <v>196</v>
      </c>
    </row>
    <row r="83" spans="1:13" x14ac:dyDescent="0.4">
      <c r="A83" s="3">
        <v>78</v>
      </c>
      <c r="B83" s="3" t="s">
        <v>195</v>
      </c>
      <c r="C83" s="3" t="s">
        <v>194</v>
      </c>
      <c r="D83" s="3" t="s">
        <v>193</v>
      </c>
      <c r="E83" s="3"/>
      <c r="F83" s="3">
        <v>10</v>
      </c>
      <c r="G83" s="3" t="s">
        <v>192</v>
      </c>
      <c r="H83" s="3" t="s">
        <v>11</v>
      </c>
      <c r="I83" s="5">
        <v>45041</v>
      </c>
      <c r="J83" s="4">
        <v>9781119750680</v>
      </c>
      <c r="K83" s="3" t="str">
        <f>"9781119750697"</f>
        <v>9781119750697</v>
      </c>
      <c r="L83" s="3">
        <v>7193472</v>
      </c>
      <c r="M83" s="2" t="s">
        <v>191</v>
      </c>
    </row>
    <row r="84" spans="1:13" x14ac:dyDescent="0.4">
      <c r="A84" s="3">
        <v>79</v>
      </c>
      <c r="B84" s="3" t="s">
        <v>190</v>
      </c>
      <c r="C84" s="3" t="s">
        <v>189</v>
      </c>
      <c r="D84" s="3" t="s">
        <v>188</v>
      </c>
      <c r="E84" s="3"/>
      <c r="F84" s="3">
        <v>4</v>
      </c>
      <c r="G84" s="3" t="s">
        <v>187</v>
      </c>
      <c r="H84" s="3" t="s">
        <v>186</v>
      </c>
      <c r="I84" s="5">
        <v>45083</v>
      </c>
      <c r="J84" s="4">
        <v>9780128210475</v>
      </c>
      <c r="K84" s="3" t="str">
        <f>"9780323910521"</f>
        <v>9780323910521</v>
      </c>
      <c r="L84" s="3">
        <v>7201296</v>
      </c>
      <c r="M84" s="2" t="s">
        <v>185</v>
      </c>
    </row>
    <row r="85" spans="1:13" x14ac:dyDescent="0.4">
      <c r="A85" s="3">
        <v>80</v>
      </c>
      <c r="B85" s="3" t="s">
        <v>175</v>
      </c>
      <c r="C85" s="3" t="s">
        <v>184</v>
      </c>
      <c r="D85" s="3" t="s">
        <v>183</v>
      </c>
      <c r="E85" s="3"/>
      <c r="F85" s="3">
        <v>8</v>
      </c>
      <c r="G85" s="3" t="s">
        <v>182</v>
      </c>
      <c r="H85" s="3" t="s">
        <v>28</v>
      </c>
      <c r="I85" s="5">
        <v>45013</v>
      </c>
      <c r="J85" s="4">
        <v>9780323847902</v>
      </c>
      <c r="K85" s="3" t="str">
        <f>"9780323847926"</f>
        <v>9780323847926</v>
      </c>
      <c r="L85" s="3">
        <v>7205373</v>
      </c>
      <c r="M85" s="2" t="s">
        <v>181</v>
      </c>
    </row>
    <row r="86" spans="1:13" x14ac:dyDescent="0.4">
      <c r="A86" s="3">
        <v>81</v>
      </c>
      <c r="B86" s="3" t="s">
        <v>180</v>
      </c>
      <c r="C86" s="3" t="s">
        <v>179</v>
      </c>
      <c r="D86" s="3" t="s">
        <v>178</v>
      </c>
      <c r="E86" s="3"/>
      <c r="F86" s="3">
        <v>5</v>
      </c>
      <c r="G86" s="3" t="s">
        <v>177</v>
      </c>
      <c r="H86" s="3" t="s">
        <v>162</v>
      </c>
      <c r="I86" s="5">
        <v>45044</v>
      </c>
      <c r="J86" s="4">
        <v>9780367678661</v>
      </c>
      <c r="K86" s="3" t="str">
        <f>"9781000832341"</f>
        <v>9781000832341</v>
      </c>
      <c r="L86" s="3">
        <v>7211018</v>
      </c>
      <c r="M86" s="2" t="s">
        <v>176</v>
      </c>
    </row>
    <row r="87" spans="1:13" x14ac:dyDescent="0.4">
      <c r="A87" s="3">
        <v>82</v>
      </c>
      <c r="B87" s="3" t="s">
        <v>175</v>
      </c>
      <c r="C87" s="3" t="s">
        <v>174</v>
      </c>
      <c r="D87" s="3" t="s">
        <v>173</v>
      </c>
      <c r="E87" s="3"/>
      <c r="F87" s="3">
        <v>7</v>
      </c>
      <c r="G87" s="3" t="s">
        <v>172</v>
      </c>
      <c r="H87" s="3" t="s">
        <v>11</v>
      </c>
      <c r="I87" s="5">
        <v>45033</v>
      </c>
      <c r="J87" s="4">
        <v>9781119855675</v>
      </c>
      <c r="K87" s="3" t="str">
        <f>"9781119855682"</f>
        <v>9781119855682</v>
      </c>
      <c r="L87" s="3">
        <v>7211116</v>
      </c>
      <c r="M87" s="2" t="s">
        <v>171</v>
      </c>
    </row>
    <row r="88" spans="1:13" x14ac:dyDescent="0.4">
      <c r="A88" s="3">
        <v>83</v>
      </c>
      <c r="B88" s="3" t="s">
        <v>170</v>
      </c>
      <c r="C88" s="3" t="s">
        <v>169</v>
      </c>
      <c r="D88" s="3" t="s">
        <v>39</v>
      </c>
      <c r="E88" s="3"/>
      <c r="F88" s="3">
        <v>9</v>
      </c>
      <c r="G88" s="3" t="s">
        <v>168</v>
      </c>
      <c r="H88" s="3" t="s">
        <v>39</v>
      </c>
      <c r="I88" s="5">
        <v>45061</v>
      </c>
      <c r="J88" s="4">
        <v>9780323832915</v>
      </c>
      <c r="K88" s="3" t="str">
        <f>"9780323833103"</f>
        <v>9780323833103</v>
      </c>
      <c r="L88" s="3">
        <v>7212381</v>
      </c>
      <c r="M88" s="2" t="s">
        <v>167</v>
      </c>
    </row>
    <row r="89" spans="1:13" x14ac:dyDescent="0.4">
      <c r="A89" s="3">
        <v>84</v>
      </c>
      <c r="B89" s="3" t="s">
        <v>166</v>
      </c>
      <c r="C89" s="3" t="s">
        <v>165</v>
      </c>
      <c r="D89" s="3" t="s">
        <v>164</v>
      </c>
      <c r="E89" s="3"/>
      <c r="F89" s="3">
        <v>28</v>
      </c>
      <c r="G89" s="3" t="s">
        <v>163</v>
      </c>
      <c r="H89" s="3" t="s">
        <v>162</v>
      </c>
      <c r="I89" s="5">
        <v>44896</v>
      </c>
      <c r="J89" s="4">
        <v>9780367618599</v>
      </c>
      <c r="K89" s="3" t="str">
        <f>"9781000842692"</f>
        <v>9781000842692</v>
      </c>
      <c r="L89" s="3">
        <v>7214128</v>
      </c>
      <c r="M89" s="2" t="s">
        <v>161</v>
      </c>
    </row>
    <row r="90" spans="1:13" x14ac:dyDescent="0.4">
      <c r="A90" s="3">
        <v>85</v>
      </c>
      <c r="B90" s="3" t="s">
        <v>156</v>
      </c>
      <c r="C90" s="3" t="s">
        <v>160</v>
      </c>
      <c r="D90" s="3" t="s">
        <v>159</v>
      </c>
      <c r="E90" s="3"/>
      <c r="F90" s="3">
        <v>6</v>
      </c>
      <c r="G90" s="3" t="s">
        <v>158</v>
      </c>
      <c r="H90" s="3" t="s">
        <v>28</v>
      </c>
      <c r="I90" s="5">
        <v>45085</v>
      </c>
      <c r="J90" s="4">
        <v>9780323833653</v>
      </c>
      <c r="K90" s="3" t="str">
        <f>"9780323833660"</f>
        <v>9780323833660</v>
      </c>
      <c r="L90" s="3">
        <v>7219452</v>
      </c>
      <c r="M90" s="2" t="s">
        <v>157</v>
      </c>
    </row>
    <row r="91" spans="1:13" x14ac:dyDescent="0.4">
      <c r="A91" s="3">
        <v>86</v>
      </c>
      <c r="B91" s="3" t="s">
        <v>156</v>
      </c>
      <c r="C91" s="3" t="s">
        <v>155</v>
      </c>
      <c r="D91" s="3" t="s">
        <v>154</v>
      </c>
      <c r="E91" s="3"/>
      <c r="F91" s="3">
        <v>9</v>
      </c>
      <c r="G91" s="3" t="s">
        <v>153</v>
      </c>
      <c r="H91" s="3" t="s">
        <v>28</v>
      </c>
      <c r="I91" s="5">
        <v>45103</v>
      </c>
      <c r="J91" s="4">
        <v>9780323810074</v>
      </c>
      <c r="K91" s="3" t="str">
        <f>"9780323810081"</f>
        <v>9780323810081</v>
      </c>
      <c r="L91" s="3">
        <v>7231621</v>
      </c>
      <c r="M91" s="2" t="s">
        <v>152</v>
      </c>
    </row>
    <row r="92" spans="1:13" x14ac:dyDescent="0.4">
      <c r="A92" s="3">
        <v>87</v>
      </c>
      <c r="B92" s="3" t="s">
        <v>42</v>
      </c>
      <c r="C92" s="3" t="s">
        <v>151</v>
      </c>
      <c r="D92" s="3" t="s">
        <v>40</v>
      </c>
      <c r="E92" s="3"/>
      <c r="F92" s="3">
        <v>15</v>
      </c>
      <c r="G92" s="3"/>
      <c r="H92" s="3" t="s">
        <v>39</v>
      </c>
      <c r="I92" s="5">
        <v>45089</v>
      </c>
      <c r="J92" s="4">
        <v>9780443123887</v>
      </c>
      <c r="K92" s="3" t="str">
        <f>"9780443123894"</f>
        <v>9780443123894</v>
      </c>
      <c r="L92" s="3">
        <v>7234881</v>
      </c>
      <c r="M92" s="2" t="s">
        <v>150</v>
      </c>
    </row>
    <row r="93" spans="1:13" x14ac:dyDescent="0.4">
      <c r="A93" s="3">
        <v>88</v>
      </c>
      <c r="B93" s="3" t="s">
        <v>114</v>
      </c>
      <c r="C93" s="3" t="s">
        <v>149</v>
      </c>
      <c r="D93" s="3" t="s">
        <v>148</v>
      </c>
      <c r="E93" s="3"/>
      <c r="F93" s="3">
        <v>5</v>
      </c>
      <c r="G93" s="3" t="s">
        <v>147</v>
      </c>
      <c r="H93" s="3" t="s">
        <v>28</v>
      </c>
      <c r="I93" s="5">
        <v>44705</v>
      </c>
      <c r="J93" s="4">
        <v>9780323828260</v>
      </c>
      <c r="K93" s="3" t="str">
        <f>"9780323828277"</f>
        <v>9780323828277</v>
      </c>
      <c r="L93" s="3">
        <v>7242428</v>
      </c>
      <c r="M93" s="2" t="s">
        <v>146</v>
      </c>
    </row>
    <row r="94" spans="1:13" x14ac:dyDescent="0.4">
      <c r="A94" s="3">
        <v>89</v>
      </c>
      <c r="B94" s="3" t="s">
        <v>145</v>
      </c>
      <c r="C94" s="3" t="s">
        <v>144</v>
      </c>
      <c r="D94" s="3" t="s">
        <v>143</v>
      </c>
      <c r="E94" s="3"/>
      <c r="F94" s="3">
        <v>5</v>
      </c>
      <c r="G94" s="3" t="s">
        <v>142</v>
      </c>
      <c r="H94" s="3" t="s">
        <v>28</v>
      </c>
      <c r="I94" s="5">
        <v>44855</v>
      </c>
      <c r="J94" s="4">
        <v>9780323777278</v>
      </c>
      <c r="K94" s="3" t="str">
        <f>"9780323777285"</f>
        <v>9780323777285</v>
      </c>
      <c r="L94" s="3">
        <v>7242431</v>
      </c>
      <c r="M94" s="2" t="s">
        <v>141</v>
      </c>
    </row>
    <row r="95" spans="1:13" x14ac:dyDescent="0.4">
      <c r="A95" s="3">
        <v>90</v>
      </c>
      <c r="B95" s="3" t="s">
        <v>140</v>
      </c>
      <c r="C95" s="3" t="s">
        <v>139</v>
      </c>
      <c r="D95" s="3" t="s">
        <v>138</v>
      </c>
      <c r="E95" s="3"/>
      <c r="F95" s="3">
        <v>6</v>
      </c>
      <c r="G95" s="3" t="s">
        <v>137</v>
      </c>
      <c r="H95" s="3" t="s">
        <v>28</v>
      </c>
      <c r="I95" s="5">
        <v>44911</v>
      </c>
      <c r="J95" s="4">
        <v>9780702081651</v>
      </c>
      <c r="K95" s="3" t="str">
        <f>"9780702081668"</f>
        <v>9780702081668</v>
      </c>
      <c r="L95" s="3">
        <v>7242434</v>
      </c>
      <c r="M95" s="2" t="s">
        <v>136</v>
      </c>
    </row>
    <row r="96" spans="1:13" x14ac:dyDescent="0.4">
      <c r="A96" s="3">
        <v>91</v>
      </c>
      <c r="B96" s="3" t="s">
        <v>135</v>
      </c>
      <c r="C96" s="3" t="s">
        <v>134</v>
      </c>
      <c r="D96" s="3" t="s">
        <v>133</v>
      </c>
      <c r="E96" s="3"/>
      <c r="F96" s="3">
        <v>3</v>
      </c>
      <c r="G96" s="3" t="s">
        <v>132</v>
      </c>
      <c r="H96" s="3" t="s">
        <v>28</v>
      </c>
      <c r="I96" s="5">
        <v>45014</v>
      </c>
      <c r="J96" s="4">
        <v>9780323654036</v>
      </c>
      <c r="K96" s="3" t="str">
        <f>"9780323674201"</f>
        <v>9780323674201</v>
      </c>
      <c r="L96" s="3">
        <v>7242440</v>
      </c>
      <c r="M96" s="2" t="s">
        <v>131</v>
      </c>
    </row>
    <row r="97" spans="1:13" x14ac:dyDescent="0.4">
      <c r="A97" s="3">
        <v>92</v>
      </c>
      <c r="B97" s="3" t="s">
        <v>93</v>
      </c>
      <c r="C97" s="3" t="s">
        <v>130</v>
      </c>
      <c r="D97" s="3" t="s">
        <v>129</v>
      </c>
      <c r="E97" s="3"/>
      <c r="F97" s="3">
        <v>7</v>
      </c>
      <c r="G97" s="3"/>
      <c r="H97" s="3" t="s">
        <v>28</v>
      </c>
      <c r="I97" s="5">
        <v>44958</v>
      </c>
      <c r="J97" s="4">
        <v>9780323810326</v>
      </c>
      <c r="K97" s="3" t="str">
        <f>"9780323811514"</f>
        <v>9780323811514</v>
      </c>
      <c r="L97" s="3">
        <v>7242450</v>
      </c>
      <c r="M97" s="2" t="s">
        <v>128</v>
      </c>
    </row>
    <row r="98" spans="1:13" x14ac:dyDescent="0.4">
      <c r="A98" s="3">
        <v>93</v>
      </c>
      <c r="B98" s="3" t="s">
        <v>15</v>
      </c>
      <c r="C98" s="3" t="s">
        <v>127</v>
      </c>
      <c r="D98" s="3" t="s">
        <v>126</v>
      </c>
      <c r="E98" s="3"/>
      <c r="F98" s="3">
        <v>5</v>
      </c>
      <c r="G98" s="3" t="s">
        <v>125</v>
      </c>
      <c r="H98" s="3" t="s">
        <v>28</v>
      </c>
      <c r="I98" s="5">
        <v>44914</v>
      </c>
      <c r="J98" s="4">
        <v>9780323809726</v>
      </c>
      <c r="K98" s="3" t="str">
        <f>"9780323809733"</f>
        <v>9780323809733</v>
      </c>
      <c r="L98" s="3">
        <v>7242453</v>
      </c>
      <c r="M98" s="2" t="s">
        <v>124</v>
      </c>
    </row>
    <row r="99" spans="1:13" x14ac:dyDescent="0.4">
      <c r="A99" s="3">
        <v>94</v>
      </c>
      <c r="B99" s="3" t="s">
        <v>21</v>
      </c>
      <c r="C99" s="3" t="s">
        <v>123</v>
      </c>
      <c r="D99" s="3" t="s">
        <v>122</v>
      </c>
      <c r="E99" s="3"/>
      <c r="F99" s="3">
        <v>10</v>
      </c>
      <c r="G99" s="3" t="s">
        <v>121</v>
      </c>
      <c r="H99" s="3" t="s">
        <v>28</v>
      </c>
      <c r="I99" s="5">
        <v>44995</v>
      </c>
      <c r="J99" s="4">
        <v>9780323653909</v>
      </c>
      <c r="K99" s="3" t="str">
        <f>"9780323825634"</f>
        <v>9780323825634</v>
      </c>
      <c r="L99" s="3">
        <v>7242457</v>
      </c>
      <c r="M99" s="2" t="s">
        <v>120</v>
      </c>
    </row>
    <row r="100" spans="1:13" x14ac:dyDescent="0.4">
      <c r="A100" s="3">
        <v>95</v>
      </c>
      <c r="B100" s="3" t="s">
        <v>119</v>
      </c>
      <c r="C100" s="3" t="s">
        <v>118</v>
      </c>
      <c r="D100" s="3" t="s">
        <v>117</v>
      </c>
      <c r="E100" s="3"/>
      <c r="F100" s="3">
        <v>7</v>
      </c>
      <c r="G100" s="3" t="s">
        <v>116</v>
      </c>
      <c r="H100" s="3" t="s">
        <v>28</v>
      </c>
      <c r="I100" s="5">
        <v>44966</v>
      </c>
      <c r="J100" s="4">
        <v>9780323680561</v>
      </c>
      <c r="K100" s="3" t="str">
        <f>"9780323680578"</f>
        <v>9780323680578</v>
      </c>
      <c r="L100" s="3">
        <v>7242462</v>
      </c>
      <c r="M100" s="2" t="s">
        <v>115</v>
      </c>
    </row>
    <row r="101" spans="1:13" x14ac:dyDescent="0.4">
      <c r="A101" s="3">
        <v>96</v>
      </c>
      <c r="B101" s="3" t="s">
        <v>114</v>
      </c>
      <c r="C101" s="3" t="s">
        <v>113</v>
      </c>
      <c r="D101" s="3" t="s">
        <v>112</v>
      </c>
      <c r="E101" s="3"/>
      <c r="F101" s="3">
        <v>5</v>
      </c>
      <c r="G101" s="3" t="s">
        <v>111</v>
      </c>
      <c r="H101" s="3" t="s">
        <v>28</v>
      </c>
      <c r="I101" s="5">
        <v>44886</v>
      </c>
      <c r="J101" s="4">
        <v>9780323795388</v>
      </c>
      <c r="K101" s="3" t="str">
        <f>"9780323795395"</f>
        <v>9780323795395</v>
      </c>
      <c r="L101" s="3">
        <v>7242465</v>
      </c>
      <c r="M101" s="2" t="s">
        <v>110</v>
      </c>
    </row>
    <row r="102" spans="1:13" x14ac:dyDescent="0.4">
      <c r="A102" s="3">
        <v>97</v>
      </c>
      <c r="B102" s="3" t="s">
        <v>21</v>
      </c>
      <c r="C102" s="3" t="s">
        <v>109</v>
      </c>
      <c r="D102" s="3" t="s">
        <v>108</v>
      </c>
      <c r="E102" s="3"/>
      <c r="F102" s="3">
        <v>3</v>
      </c>
      <c r="G102" s="3" t="s">
        <v>107</v>
      </c>
      <c r="H102" s="3" t="s">
        <v>28</v>
      </c>
      <c r="I102" s="5">
        <v>44977</v>
      </c>
      <c r="J102" s="4">
        <v>9780323936200</v>
      </c>
      <c r="K102" s="3" t="str">
        <f>"9780323937122"</f>
        <v>9780323937122</v>
      </c>
      <c r="L102" s="3">
        <v>7242467</v>
      </c>
      <c r="M102" s="2" t="s">
        <v>106</v>
      </c>
    </row>
    <row r="103" spans="1:13" x14ac:dyDescent="0.4">
      <c r="A103" s="3">
        <v>98</v>
      </c>
      <c r="B103" s="3" t="s">
        <v>42</v>
      </c>
      <c r="C103" s="3" t="s">
        <v>105</v>
      </c>
      <c r="D103" s="3" t="s">
        <v>104</v>
      </c>
      <c r="E103" s="3"/>
      <c r="F103" s="3">
        <v>16</v>
      </c>
      <c r="G103" s="3" t="s">
        <v>103</v>
      </c>
      <c r="H103" s="3" t="s">
        <v>39</v>
      </c>
      <c r="I103" s="5">
        <v>44915</v>
      </c>
      <c r="J103" s="4">
        <v>9780323683555</v>
      </c>
      <c r="K103" s="3" t="str">
        <f>"9780323683562"</f>
        <v>9780323683562</v>
      </c>
      <c r="L103" s="3">
        <v>7242469</v>
      </c>
      <c r="M103" s="2" t="s">
        <v>102</v>
      </c>
    </row>
    <row r="104" spans="1:13" x14ac:dyDescent="0.4">
      <c r="A104" s="3">
        <v>99</v>
      </c>
      <c r="B104" s="3" t="s">
        <v>93</v>
      </c>
      <c r="C104" s="3" t="s">
        <v>101</v>
      </c>
      <c r="D104" s="3" t="s">
        <v>100</v>
      </c>
      <c r="E104" s="3"/>
      <c r="F104" s="3">
        <v>11</v>
      </c>
      <c r="G104" s="3" t="s">
        <v>99</v>
      </c>
      <c r="H104" s="3" t="s">
        <v>28</v>
      </c>
      <c r="I104" s="5">
        <v>44621</v>
      </c>
      <c r="J104" s="4">
        <v>9780323777797</v>
      </c>
      <c r="K104" s="3" t="str">
        <f>"9780323777803"</f>
        <v>9780323777803</v>
      </c>
      <c r="L104" s="3">
        <v>7242482</v>
      </c>
      <c r="M104" s="2" t="s">
        <v>98</v>
      </c>
    </row>
    <row r="105" spans="1:13" x14ac:dyDescent="0.4">
      <c r="A105" s="3">
        <v>100</v>
      </c>
      <c r="B105" s="3" t="s">
        <v>42</v>
      </c>
      <c r="C105" s="3" t="s">
        <v>97</v>
      </c>
      <c r="D105" s="3" t="s">
        <v>96</v>
      </c>
      <c r="E105" s="3"/>
      <c r="F105" s="3">
        <v>6</v>
      </c>
      <c r="G105" s="3" t="s">
        <v>95</v>
      </c>
      <c r="H105" s="3" t="s">
        <v>28</v>
      </c>
      <c r="I105" s="5">
        <v>45019</v>
      </c>
      <c r="J105" s="4">
        <v>9780323881159</v>
      </c>
      <c r="K105" s="3" t="str">
        <f>"9780323881166"</f>
        <v>9780323881166</v>
      </c>
      <c r="L105" s="3">
        <v>7242485</v>
      </c>
      <c r="M105" s="2" t="s">
        <v>94</v>
      </c>
    </row>
    <row r="106" spans="1:13" x14ac:dyDescent="0.4">
      <c r="A106" s="3">
        <v>101</v>
      </c>
      <c r="B106" s="3" t="s">
        <v>93</v>
      </c>
      <c r="C106" s="3" t="s">
        <v>92</v>
      </c>
      <c r="D106" s="3" t="s">
        <v>91</v>
      </c>
      <c r="E106" s="3"/>
      <c r="F106" s="3">
        <v>7</v>
      </c>
      <c r="G106" s="3"/>
      <c r="H106" s="3" t="s">
        <v>28</v>
      </c>
      <c r="I106" s="5">
        <v>44928</v>
      </c>
      <c r="J106" s="4">
        <v>9780323831932</v>
      </c>
      <c r="K106" s="3" t="str">
        <f>"9780323834933"</f>
        <v>9780323834933</v>
      </c>
      <c r="L106" s="3">
        <v>7242489</v>
      </c>
      <c r="M106" s="2" t="s">
        <v>90</v>
      </c>
    </row>
    <row r="107" spans="1:13" x14ac:dyDescent="0.4">
      <c r="A107" s="3">
        <v>102</v>
      </c>
      <c r="B107" s="3" t="s">
        <v>89</v>
      </c>
      <c r="C107" s="3" t="s">
        <v>88</v>
      </c>
      <c r="D107" s="3" t="s">
        <v>87</v>
      </c>
      <c r="E107" s="3"/>
      <c r="F107" s="3">
        <v>5</v>
      </c>
      <c r="G107" s="3" t="s">
        <v>86</v>
      </c>
      <c r="H107" s="3" t="s">
        <v>28</v>
      </c>
      <c r="I107" s="5">
        <v>44879</v>
      </c>
      <c r="J107" s="4">
        <v>9780323790666</v>
      </c>
      <c r="K107" s="3" t="str">
        <f>"9780323790673"</f>
        <v>9780323790673</v>
      </c>
      <c r="L107" s="3">
        <v>7242492</v>
      </c>
      <c r="M107" s="2" t="s">
        <v>85</v>
      </c>
    </row>
    <row r="108" spans="1:13" x14ac:dyDescent="0.4">
      <c r="A108" s="3">
        <v>103</v>
      </c>
      <c r="B108" s="3" t="s">
        <v>64</v>
      </c>
      <c r="C108" s="3" t="s">
        <v>84</v>
      </c>
      <c r="D108" s="3" t="s">
        <v>83</v>
      </c>
      <c r="E108" s="3"/>
      <c r="F108" s="3">
        <v>5</v>
      </c>
      <c r="G108" s="3" t="s">
        <v>82</v>
      </c>
      <c r="H108" s="3" t="s">
        <v>28</v>
      </c>
      <c r="I108" s="5">
        <v>44673</v>
      </c>
      <c r="J108" s="4">
        <v>9780323812894</v>
      </c>
      <c r="K108" s="3" t="str">
        <f>"9780323812900"</f>
        <v>9780323812900</v>
      </c>
      <c r="L108" s="3">
        <v>7242500</v>
      </c>
      <c r="M108" s="2" t="s">
        <v>81</v>
      </c>
    </row>
    <row r="109" spans="1:13" x14ac:dyDescent="0.4">
      <c r="A109" s="3">
        <v>104</v>
      </c>
      <c r="B109" s="3" t="s">
        <v>4</v>
      </c>
      <c r="C109" s="3" t="s">
        <v>80</v>
      </c>
      <c r="D109" s="3" t="s">
        <v>79</v>
      </c>
      <c r="E109" s="3"/>
      <c r="F109" s="3">
        <v>5</v>
      </c>
      <c r="G109" s="3" t="s">
        <v>78</v>
      </c>
      <c r="H109" s="3" t="s">
        <v>28</v>
      </c>
      <c r="I109" s="5">
        <v>44938</v>
      </c>
      <c r="J109" s="4">
        <v>9780323829052</v>
      </c>
      <c r="K109" s="3" t="str">
        <f>"9780323829069"</f>
        <v>9780323829069</v>
      </c>
      <c r="L109" s="3">
        <v>7242501</v>
      </c>
      <c r="M109" s="2" t="s">
        <v>77</v>
      </c>
    </row>
    <row r="110" spans="1:13" x14ac:dyDescent="0.4">
      <c r="A110" s="3">
        <v>105</v>
      </c>
      <c r="B110" s="3" t="s">
        <v>76</v>
      </c>
      <c r="C110" s="3" t="s">
        <v>75</v>
      </c>
      <c r="D110" s="3" t="s">
        <v>74</v>
      </c>
      <c r="E110" s="3"/>
      <c r="F110" s="3">
        <v>6</v>
      </c>
      <c r="G110" s="3" t="s">
        <v>73</v>
      </c>
      <c r="H110" s="3" t="s">
        <v>28</v>
      </c>
      <c r="I110" s="5">
        <v>44771</v>
      </c>
      <c r="J110" s="4">
        <v>9780702082986</v>
      </c>
      <c r="K110" s="3" t="str">
        <f>"9780702082993"</f>
        <v>9780702082993</v>
      </c>
      <c r="L110" s="3">
        <v>7242507</v>
      </c>
      <c r="M110" s="2" t="s">
        <v>72</v>
      </c>
    </row>
    <row r="111" spans="1:13" x14ac:dyDescent="0.4">
      <c r="A111" s="3">
        <v>106</v>
      </c>
      <c r="B111" s="3" t="s">
        <v>47</v>
      </c>
      <c r="C111" s="3" t="s">
        <v>71</v>
      </c>
      <c r="D111" s="3" t="s">
        <v>70</v>
      </c>
      <c r="E111" s="3"/>
      <c r="F111" s="3">
        <v>8</v>
      </c>
      <c r="G111" s="3"/>
      <c r="H111" s="3" t="s">
        <v>60</v>
      </c>
      <c r="I111" s="5">
        <v>44686</v>
      </c>
      <c r="J111" s="4">
        <v>9780323778084</v>
      </c>
      <c r="K111" s="3" t="str">
        <f>"9780323778091"</f>
        <v>9780323778091</v>
      </c>
      <c r="L111" s="3">
        <v>7242512</v>
      </c>
      <c r="M111" s="2" t="s">
        <v>69</v>
      </c>
    </row>
    <row r="112" spans="1:13" x14ac:dyDescent="0.4">
      <c r="A112" s="3">
        <v>107</v>
      </c>
      <c r="B112" s="3" t="s">
        <v>42</v>
      </c>
      <c r="C112" s="3" t="s">
        <v>68</v>
      </c>
      <c r="D112" s="3" t="s">
        <v>67</v>
      </c>
      <c r="E112" s="3"/>
      <c r="F112" s="3">
        <v>8</v>
      </c>
      <c r="G112" s="3" t="s">
        <v>66</v>
      </c>
      <c r="H112" s="3" t="s">
        <v>39</v>
      </c>
      <c r="I112" s="5">
        <v>45026</v>
      </c>
      <c r="J112" s="4">
        <v>9780323710602</v>
      </c>
      <c r="K112" s="3" t="str">
        <f>"9780323710619"</f>
        <v>9780323710619</v>
      </c>
      <c r="L112" s="3">
        <v>7242517</v>
      </c>
      <c r="M112" s="2" t="s">
        <v>65</v>
      </c>
    </row>
    <row r="113" spans="1:13" x14ac:dyDescent="0.4">
      <c r="A113" s="3">
        <v>108</v>
      </c>
      <c r="B113" s="3" t="s">
        <v>64</v>
      </c>
      <c r="C113" s="3" t="s">
        <v>63</v>
      </c>
      <c r="D113" s="3" t="s">
        <v>62</v>
      </c>
      <c r="E113" s="3"/>
      <c r="F113" s="3">
        <v>7</v>
      </c>
      <c r="G113" s="3" t="s">
        <v>61</v>
      </c>
      <c r="H113" s="3" t="s">
        <v>60</v>
      </c>
      <c r="I113" s="5">
        <v>44718</v>
      </c>
      <c r="J113" s="4">
        <v>9780323775724</v>
      </c>
      <c r="K113" s="3" t="str">
        <f>"9780323834674"</f>
        <v>9780323834674</v>
      </c>
      <c r="L113" s="3">
        <v>7242521</v>
      </c>
      <c r="M113" s="2" t="s">
        <v>59</v>
      </c>
    </row>
    <row r="114" spans="1:13" x14ac:dyDescent="0.4">
      <c r="A114" s="3">
        <v>109</v>
      </c>
      <c r="B114" s="3" t="s">
        <v>37</v>
      </c>
      <c r="C114" s="3" t="s">
        <v>58</v>
      </c>
      <c r="D114" s="3" t="s">
        <v>57</v>
      </c>
      <c r="E114" s="3"/>
      <c r="F114" s="3">
        <v>3</v>
      </c>
      <c r="G114" s="3" t="s">
        <v>56</v>
      </c>
      <c r="H114" s="3" t="s">
        <v>28</v>
      </c>
      <c r="I114" s="5">
        <v>44855</v>
      </c>
      <c r="J114" s="4">
        <v>9780323878661</v>
      </c>
      <c r="K114" s="3" t="str">
        <f>"9780323880510"</f>
        <v>9780323880510</v>
      </c>
      <c r="L114" s="3">
        <v>7242523</v>
      </c>
      <c r="M114" s="2" t="s">
        <v>55</v>
      </c>
    </row>
    <row r="115" spans="1:13" x14ac:dyDescent="0.4">
      <c r="A115" s="3">
        <v>110</v>
      </c>
      <c r="B115" s="3" t="s">
        <v>42</v>
      </c>
      <c r="C115" s="3" t="s">
        <v>54</v>
      </c>
      <c r="D115" s="3" t="s">
        <v>53</v>
      </c>
      <c r="E115" s="3"/>
      <c r="F115" s="3">
        <v>5</v>
      </c>
      <c r="G115" s="3" t="s">
        <v>52</v>
      </c>
      <c r="H115" s="3" t="s">
        <v>28</v>
      </c>
      <c r="I115" s="5">
        <v>44741</v>
      </c>
      <c r="J115" s="4">
        <v>9780323661171</v>
      </c>
      <c r="K115" s="3" t="str">
        <f>"9780323661683"</f>
        <v>9780323661683</v>
      </c>
      <c r="L115" s="3">
        <v>7242528</v>
      </c>
      <c r="M115" s="2" t="s">
        <v>51</v>
      </c>
    </row>
    <row r="116" spans="1:13" x14ac:dyDescent="0.4">
      <c r="A116" s="3">
        <v>111</v>
      </c>
      <c r="B116" s="3" t="s">
        <v>4</v>
      </c>
      <c r="C116" s="3" t="s">
        <v>50</v>
      </c>
      <c r="D116" s="3" t="s">
        <v>49</v>
      </c>
      <c r="E116" s="3"/>
      <c r="F116" s="3">
        <v>5</v>
      </c>
      <c r="G116" s="3"/>
      <c r="H116" s="3" t="s">
        <v>28</v>
      </c>
      <c r="I116" s="5">
        <v>45002</v>
      </c>
      <c r="J116" s="4">
        <v>9780323830751</v>
      </c>
      <c r="K116" s="3" t="str">
        <f>"9780323830768"</f>
        <v>9780323830768</v>
      </c>
      <c r="L116" s="3">
        <v>7242533</v>
      </c>
      <c r="M116" s="2" t="s">
        <v>48</v>
      </c>
    </row>
    <row r="117" spans="1:13" x14ac:dyDescent="0.4">
      <c r="A117" s="3">
        <v>112</v>
      </c>
      <c r="B117" s="3" t="s">
        <v>47</v>
      </c>
      <c r="C117" s="3" t="s">
        <v>46</v>
      </c>
      <c r="D117" s="3" t="s">
        <v>45</v>
      </c>
      <c r="E117" s="3"/>
      <c r="F117" s="3">
        <v>7</v>
      </c>
      <c r="G117" s="3" t="s">
        <v>44</v>
      </c>
      <c r="H117" s="3" t="s">
        <v>39</v>
      </c>
      <c r="I117" s="5">
        <v>44777</v>
      </c>
      <c r="J117" s="4">
        <v>9780323812719</v>
      </c>
      <c r="K117" s="3" t="str">
        <f>"9780323812740"</f>
        <v>9780323812740</v>
      </c>
      <c r="L117" s="3">
        <v>7242534</v>
      </c>
      <c r="M117" s="2" t="s">
        <v>43</v>
      </c>
    </row>
    <row r="118" spans="1:13" x14ac:dyDescent="0.4">
      <c r="A118" s="3">
        <v>113</v>
      </c>
      <c r="B118" s="3" t="s">
        <v>42</v>
      </c>
      <c r="C118" s="3" t="s">
        <v>41</v>
      </c>
      <c r="D118" s="3" t="s">
        <v>40</v>
      </c>
      <c r="E118" s="3"/>
      <c r="F118" s="3">
        <v>37</v>
      </c>
      <c r="G118" s="3"/>
      <c r="H118" s="3" t="s">
        <v>39</v>
      </c>
      <c r="I118" s="5">
        <v>45047</v>
      </c>
      <c r="J118" s="4">
        <v>9780443118906</v>
      </c>
      <c r="K118" s="3" t="str">
        <f>"9780443121210"</f>
        <v>9780443121210</v>
      </c>
      <c r="L118" s="3">
        <v>7242543</v>
      </c>
      <c r="M118" s="2" t="s">
        <v>38</v>
      </c>
    </row>
    <row r="119" spans="1:13" x14ac:dyDescent="0.4">
      <c r="A119" s="3">
        <v>114</v>
      </c>
      <c r="B119" s="3" t="s">
        <v>37</v>
      </c>
      <c r="C119" s="3" t="s">
        <v>36</v>
      </c>
      <c r="D119" s="3" t="s">
        <v>35</v>
      </c>
      <c r="E119" s="3"/>
      <c r="F119" s="3">
        <v>3</v>
      </c>
      <c r="G119" s="3" t="s">
        <v>34</v>
      </c>
      <c r="H119" s="3" t="s">
        <v>28</v>
      </c>
      <c r="I119" s="5">
        <v>44672</v>
      </c>
      <c r="J119" s="4">
        <v>9780323834735</v>
      </c>
      <c r="K119" s="3" t="str">
        <f>"9780323834742"</f>
        <v>9780323834742</v>
      </c>
      <c r="L119" s="3">
        <v>7242547</v>
      </c>
      <c r="M119" s="2" t="s">
        <v>33</v>
      </c>
    </row>
    <row r="120" spans="1:13" x14ac:dyDescent="0.4">
      <c r="A120" s="3">
        <v>115</v>
      </c>
      <c r="B120" s="3" t="s">
        <v>32</v>
      </c>
      <c r="C120" s="3" t="s">
        <v>31</v>
      </c>
      <c r="D120" s="3" t="s">
        <v>30</v>
      </c>
      <c r="E120" s="3"/>
      <c r="F120" s="3">
        <v>9</v>
      </c>
      <c r="G120" s="3" t="s">
        <v>29</v>
      </c>
      <c r="H120" s="3" t="s">
        <v>28</v>
      </c>
      <c r="I120" s="5">
        <v>44596</v>
      </c>
      <c r="J120" s="4">
        <v>9780323775908</v>
      </c>
      <c r="K120" s="3" t="str">
        <f>"9780323775915"</f>
        <v>9780323775915</v>
      </c>
      <c r="L120" s="3">
        <v>7251972</v>
      </c>
      <c r="M120" s="2" t="s">
        <v>27</v>
      </c>
    </row>
    <row r="121" spans="1:13" x14ac:dyDescent="0.4">
      <c r="A121" s="3">
        <v>116</v>
      </c>
      <c r="B121" s="3" t="s">
        <v>26</v>
      </c>
      <c r="C121" s="3" t="s">
        <v>25</v>
      </c>
      <c r="D121" s="3" t="s">
        <v>24</v>
      </c>
      <c r="E121" s="3"/>
      <c r="F121" s="3">
        <v>5</v>
      </c>
      <c r="G121" s="3" t="s">
        <v>23</v>
      </c>
      <c r="H121" s="3" t="s">
        <v>17</v>
      </c>
      <c r="I121" s="5">
        <v>44700</v>
      </c>
      <c r="J121" s="4">
        <v>9781975174408</v>
      </c>
      <c r="K121" s="3" t="str">
        <f>"9781975174422"</f>
        <v>9781975174422</v>
      </c>
      <c r="L121" s="3">
        <v>7268698</v>
      </c>
      <c r="M121" s="2" t="s">
        <v>22</v>
      </c>
    </row>
    <row r="122" spans="1:13" x14ac:dyDescent="0.4">
      <c r="A122" s="3">
        <v>117</v>
      </c>
      <c r="B122" s="3" t="s">
        <v>21</v>
      </c>
      <c r="C122" s="3" t="s">
        <v>20</v>
      </c>
      <c r="D122" s="3" t="s">
        <v>19</v>
      </c>
      <c r="E122" s="3"/>
      <c r="F122" s="3">
        <v>7</v>
      </c>
      <c r="G122" s="3" t="s">
        <v>18</v>
      </c>
      <c r="H122" s="3" t="s">
        <v>17</v>
      </c>
      <c r="I122" s="5">
        <v>44692</v>
      </c>
      <c r="J122" s="4">
        <v>9781975150723</v>
      </c>
      <c r="K122" s="3" t="str">
        <f>"9781975150747"</f>
        <v>9781975150747</v>
      </c>
      <c r="L122" s="3">
        <v>7268701</v>
      </c>
      <c r="M122" s="2" t="s">
        <v>16</v>
      </c>
    </row>
    <row r="123" spans="1:13" x14ac:dyDescent="0.4">
      <c r="A123" s="3">
        <v>118</v>
      </c>
      <c r="B123" s="3" t="s">
        <v>15</v>
      </c>
      <c r="C123" s="3" t="s">
        <v>14</v>
      </c>
      <c r="D123" s="3" t="s">
        <v>13</v>
      </c>
      <c r="E123" s="3"/>
      <c r="F123" s="3">
        <v>7</v>
      </c>
      <c r="G123" s="3" t="s">
        <v>12</v>
      </c>
      <c r="H123" s="3" t="s">
        <v>11</v>
      </c>
      <c r="I123" s="5">
        <v>45201</v>
      </c>
      <c r="J123" s="4">
        <v>9781119716136</v>
      </c>
      <c r="K123" s="3" t="str">
        <f>"9781119716150"</f>
        <v>9781119716150</v>
      </c>
      <c r="L123" s="3">
        <v>7268729</v>
      </c>
      <c r="M123" s="2" t="s">
        <v>10</v>
      </c>
    </row>
    <row r="124" spans="1:13" x14ac:dyDescent="0.4">
      <c r="A124" s="3">
        <v>119</v>
      </c>
      <c r="B124" s="3" t="s">
        <v>9</v>
      </c>
      <c r="C124" s="3" t="s">
        <v>8</v>
      </c>
      <c r="D124" s="3" t="s">
        <v>7</v>
      </c>
      <c r="E124" s="3"/>
      <c r="F124" s="3">
        <v>5</v>
      </c>
      <c r="G124" s="3" t="s">
        <v>6</v>
      </c>
      <c r="H124" s="3" t="s">
        <v>1</v>
      </c>
      <c r="I124" s="5">
        <v>45108</v>
      </c>
      <c r="J124" s="4">
        <v>9781684203987</v>
      </c>
      <c r="K124" s="3" t="str">
        <f>"9781638531067"</f>
        <v>9781638531067</v>
      </c>
      <c r="L124" s="3">
        <v>30208301</v>
      </c>
      <c r="M124" s="2" t="s">
        <v>5</v>
      </c>
    </row>
    <row r="125" spans="1:13" x14ac:dyDescent="0.4">
      <c r="A125" s="3">
        <v>120</v>
      </c>
      <c r="B125" s="3" t="s">
        <v>4</v>
      </c>
      <c r="C125" s="3" t="s">
        <v>3</v>
      </c>
      <c r="D125" s="3" t="s">
        <v>2</v>
      </c>
      <c r="E125" s="3"/>
      <c r="F125" s="3">
        <v>6</v>
      </c>
      <c r="G125" s="3"/>
      <c r="H125" s="3" t="s">
        <v>1</v>
      </c>
      <c r="I125" s="5">
        <v>44620</v>
      </c>
      <c r="J125" s="4">
        <v>9781626236936</v>
      </c>
      <c r="K125" s="3" t="str">
        <f>"9781626238817"</f>
        <v>9781626238817</v>
      </c>
      <c r="L125" s="3">
        <v>30260163</v>
      </c>
      <c r="M125" s="2" t="s">
        <v>0</v>
      </c>
    </row>
  </sheetData>
  <autoFilter ref="A5:BC125" xr:uid="{00000000-0009-0000-0000-000000000000}"/>
  <mergeCells count="12"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  <mergeCell ref="G3:G4"/>
  </mergeCells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E99E-5804-470A-B180-D26600058CE6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20230711_3276181_demo-kinok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Matsuda Tomoko</dc:creator>
  <cp:lastModifiedBy>Matsuda Tomoko</cp:lastModifiedBy>
  <dcterms:created xsi:type="dcterms:W3CDTF">2023-07-11T07:22:15Z</dcterms:created>
  <dcterms:modified xsi:type="dcterms:W3CDTF">2023-07-11T07:24:26Z</dcterms:modified>
</cp:coreProperties>
</file>